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2D2AC78B-5363-45AE-BD19-EED989DB6511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설계내역서" sheetId="3" r:id="rId1"/>
    <sheet name="산출근거" sheetId="1" state="hidden" r:id="rId2"/>
    <sheet name="일위대가목록" sheetId="4" r:id="rId3"/>
    <sheet name="일위대가표" sheetId="5" r:id="rId4"/>
  </sheets>
  <definedNames>
    <definedName name="_xlnm.Print_Area" localSheetId="1">산출근거!$A$1:$AC$159</definedName>
    <definedName name="_xlnm.Print_Area" localSheetId="0">설계내역서!$A$1:$N$7</definedName>
    <definedName name="_xlnm.Print_Area" localSheetId="2">일위대가목록!$A$1:$I$7</definedName>
    <definedName name="_xlnm.Print_Area" localSheetId="3">일위대가표!$A$1:$M$90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K11" i="5"/>
  <c r="L10" i="5"/>
  <c r="K10" i="5"/>
  <c r="L9" i="5"/>
  <c r="K9" i="5"/>
  <c r="L8" i="5"/>
  <c r="K8" i="5"/>
  <c r="J9" i="5"/>
  <c r="J8" i="5"/>
  <c r="H10" i="5"/>
  <c r="H9" i="5"/>
  <c r="I10" i="5" s="1"/>
  <c r="H8" i="5"/>
  <c r="F10" i="5"/>
  <c r="F9" i="5"/>
  <c r="F8" i="5"/>
  <c r="J7" i="5"/>
  <c r="H7" i="5"/>
  <c r="K7" i="5"/>
  <c r="F7" i="5"/>
  <c r="C4" i="4"/>
  <c r="C5" i="3" s="1"/>
  <c r="J10" i="5" l="1"/>
  <c r="H6" i="5"/>
  <c r="J6" i="5"/>
  <c r="F6" i="5"/>
  <c r="L7" i="5"/>
  <c r="K6" i="5"/>
  <c r="B4" i="4"/>
  <c r="A4" i="4"/>
  <c r="L6" i="5" l="1"/>
  <c r="B5" i="3"/>
  <c r="V40" i="5"/>
  <c r="V39" i="5"/>
  <c r="O58" i="5"/>
  <c r="D4" i="4"/>
  <c r="E5" i="3" s="1"/>
  <c r="E81" i="1" l="1"/>
  <c r="Q80" i="1"/>
  <c r="K80" i="1"/>
  <c r="H80" i="1"/>
  <c r="L77" i="1"/>
  <c r="N80" i="1" s="1"/>
  <c r="AB73" i="1"/>
  <c r="Z73" i="1"/>
  <c r="AA69" i="1"/>
  <c r="AA73" i="1" s="1"/>
  <c r="O6" i="3"/>
  <c r="O5" i="3"/>
  <c r="O2" i="3"/>
  <c r="T80" i="1" l="1"/>
  <c r="AC69" i="1"/>
  <c r="AC73" i="1" s="1"/>
  <c r="I88" i="1" l="1"/>
  <c r="I85" i="1"/>
  <c r="I91" i="1"/>
  <c r="AB16" i="1"/>
  <c r="Z16" i="1"/>
  <c r="L20" i="1"/>
  <c r="N23" i="1" s="1"/>
  <c r="Q23" i="1"/>
  <c r="K23" i="1"/>
  <c r="H23" i="1"/>
  <c r="E24" i="1"/>
  <c r="AA12" i="1"/>
  <c r="AA16" i="1" s="1"/>
  <c r="AC12" i="1" l="1"/>
  <c r="AC16" i="1" s="1"/>
  <c r="E88" i="1"/>
  <c r="O88" i="1" s="1"/>
  <c r="AA88" i="1" s="1"/>
  <c r="AA94" i="1" s="1"/>
  <c r="AA118" i="1" s="1"/>
  <c r="AA63" i="1" s="1"/>
  <c r="E31" i="1"/>
  <c r="T23" i="1"/>
  <c r="I34" i="1" s="1"/>
  <c r="AC88" i="1" l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E4" i="4" l="1"/>
  <c r="AA37" i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H5" i="3" l="1"/>
  <c r="F4" i="4"/>
  <c r="AC37" i="1"/>
  <c r="AC61" i="1" s="1"/>
  <c r="AC6" i="1" s="1"/>
  <c r="Z37" i="1"/>
  <c r="Z61" i="1" s="1"/>
  <c r="Z6" i="1" s="1"/>
  <c r="AC94" i="1"/>
  <c r="AC118" i="1" s="1"/>
  <c r="AC63" i="1" s="1"/>
  <c r="G4" i="4" l="1"/>
  <c r="L5" i="3" s="1"/>
  <c r="M5" i="3" s="1"/>
  <c r="I5" i="3"/>
  <c r="J5" i="3" l="1"/>
  <c r="H4" i="4"/>
  <c r="K5" i="3" l="1"/>
  <c r="G5" i="3" s="1"/>
  <c r="F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4" authorId="0" shapeId="0" xr:uid="{00000000-0006-0000-0000-000001000000}">
      <text>
        <r>
          <rPr>
            <sz val="9"/>
            <color rgb="FF000000"/>
            <rFont val="굴림체"/>
            <family val="3"/>
            <charset val="129"/>
          </rPr>
          <t>주의) 현재행 아래 내용을 수정 또는 삭제하지 마십시요.</t>
        </r>
      </text>
    </comment>
  </commentList>
</comments>
</file>

<file path=xl/sharedStrings.xml><?xml version="1.0" encoding="utf-8"?>
<sst xmlns="http://schemas.openxmlformats.org/spreadsheetml/2006/main" count="151" uniqueCount="68">
  <si>
    <t>단 가 산 출</t>
    <phoneticPr fontId="3" type="noConversion"/>
  </si>
  <si>
    <t>산 출 근 거</t>
    <phoneticPr fontId="3" type="noConversion"/>
  </si>
  <si>
    <t>재료비</t>
    <phoneticPr fontId="3" type="noConversion"/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</si>
  <si>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</si>
  <si>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</si>
  <si>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</si>
  <si>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</si>
  <si>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</si>
  <si>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</si>
  <si>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</si>
  <si>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</si>
  <si>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</si>
  <si>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</si>
  <si>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</si>
  <si>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</si>
  <si>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</si>
  <si>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</si>
  <si>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</si>
  <si>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</si>
  <si>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</si>
  <si>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</si>
  <si>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</si>
  <si>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</si>
  <si>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</si>
  <si>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</si>
  <si>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</si>
  <si>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</si>
  <si>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</si>
  <si>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</si>
  <si>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경    비</t>
  </si>
  <si>
    <t>합    계</t>
  </si>
  <si>
    <t>노무비</t>
    <phoneticPr fontId="3" type="noConversion"/>
  </si>
  <si>
    <t>총 계</t>
    <phoneticPr fontId="3" type="noConversion"/>
  </si>
  <si>
    <t>설 계 내 역 서</t>
  </si>
  <si>
    <t>STmate</t>
  </si>
  <si>
    <t>공   종</t>
  </si>
  <si>
    <t>명      칭</t>
  </si>
  <si>
    <t>규      격</t>
  </si>
  <si>
    <t>수   량</t>
  </si>
  <si>
    <t>단위</t>
  </si>
  <si>
    <t>노 무 비</t>
  </si>
  <si>
    <t>재 료 비</t>
  </si>
  <si>
    <t>비  고</t>
  </si>
  <si>
    <t>단   가</t>
  </si>
  <si>
    <t>금    액</t>
  </si>
  <si>
    <t>_x0007_`COD|D00801_x0005_`QTY1|1_x0005_`EXI|0_x0005_`IPR|0_x0005_`BLA|F_x0005_`</t>
  </si>
  <si>
    <t>일위대가 목록표</t>
  </si>
  <si>
    <t>일 위 대 가 표</t>
  </si>
  <si>
    <t>효 표</t>
    <phoneticPr fontId="3" type="noConversion"/>
  </si>
  <si>
    <t>2호표</t>
    <phoneticPr fontId="3" type="noConversion"/>
  </si>
  <si>
    <t>합    계</t>
    <phoneticPr fontId="3" type="noConversion"/>
  </si>
  <si>
    <t>재 료 비</t>
    <phoneticPr fontId="3" type="noConversion"/>
  </si>
  <si>
    <t>노 무 비</t>
    <phoneticPr fontId="3" type="noConversion"/>
  </si>
  <si>
    <t>수  량</t>
    <phoneticPr fontId="3" type="noConversion"/>
  </si>
  <si>
    <t>1일시공량</t>
    <phoneticPr fontId="3" type="noConversion"/>
  </si>
  <si>
    <t>수량</t>
    <phoneticPr fontId="3" type="noConversion"/>
  </si>
  <si>
    <t xml:space="preserve"> 제    1 호표</t>
    <phoneticPr fontId="3" type="noConversion"/>
  </si>
  <si>
    <t>1호표</t>
    <phoneticPr fontId="3" type="noConversion"/>
  </si>
  <si>
    <t>M2</t>
    <phoneticPr fontId="3" type="noConversion"/>
  </si>
  <si>
    <t>보통인부</t>
    <phoneticPr fontId="3" type="noConversion"/>
  </si>
  <si>
    <t>조적용,백색</t>
    <phoneticPr fontId="3" type="noConversion"/>
  </si>
  <si>
    <t>M3</t>
    <phoneticPr fontId="3" type="noConversion"/>
  </si>
  <si>
    <t>담장기와해체</t>
    <phoneticPr fontId="3" type="noConversion"/>
  </si>
  <si>
    <t>한식와공</t>
    <phoneticPr fontId="3" type="noConversion"/>
  </si>
  <si>
    <t>한식와공조공</t>
    <phoneticPr fontId="3" type="noConversion"/>
  </si>
  <si>
    <t>공구손료</t>
    <phoneticPr fontId="3" type="noConversion"/>
  </si>
  <si>
    <t>인력품의</t>
    <phoneticPr fontId="3" type="noConversion"/>
  </si>
  <si>
    <t>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</si>
</sst>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#######;\-0.#######;#"/>
    <numFmt numFmtId="177" formatCode="#,##0_);[Red]\(#,##0\)"/>
    <numFmt numFmtId="178" formatCode="0.000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u/>
      <sz val="15"/>
      <color rgb="FF000000"/>
      <name val="굴림체"/>
      <family val="3"/>
      <charset val="129"/>
    </font>
    <font>
      <sz val="11"/>
      <color theme="1"/>
      <name val="맑은 고딕"/>
      <family val="2"/>
      <charset val="129"/>
    </font>
    <font>
      <u/>
      <sz val="9"/>
      <color rgb="FFC0C0C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C0C0C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2"/>
      <charset val="129"/>
    </font>
    <font>
      <b/>
      <sz val="10"/>
      <color rgb="FFC0C0C0"/>
      <name val="맑은 고딕"/>
      <family val="3"/>
      <charset val="129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u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9"/>
      <name val="굴림체"/>
      <family val="3"/>
      <charset val="129"/>
    </font>
    <font>
      <b/>
      <sz val="10"/>
      <color indexed="8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맑은 고딕"/>
      <family val="2"/>
      <charset val="129"/>
      <scheme val="minor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shrinkToFit="1"/>
    </xf>
    <xf numFmtId="49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shrinkToFit="1"/>
    </xf>
    <xf numFmtId="41" fontId="22" fillId="2" borderId="1" xfId="1" applyFont="1" applyFill="1" applyBorder="1" applyAlignment="1">
      <alignment horizontal="right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shrinkToFit="1"/>
    </xf>
    <xf numFmtId="0" fontId="23" fillId="2" borderId="0" xfId="0" applyFont="1" applyFill="1" applyAlignment="1">
      <alignment shrinkToFit="1"/>
    </xf>
    <xf numFmtId="41" fontId="22" fillId="2" borderId="1" xfId="1" applyFont="1" applyFill="1" applyBorder="1" applyAlignment="1">
      <alignment vertical="center" shrinkToFit="1"/>
    </xf>
    <xf numFmtId="0" fontId="22" fillId="2" borderId="0" xfId="0" applyFont="1" applyFill="1" applyAlignment="1">
      <alignment vertical="center" shrinkToFit="1"/>
    </xf>
    <xf numFmtId="41" fontId="17" fillId="2" borderId="27" xfId="1" applyFont="1" applyFill="1" applyBorder="1" applyAlignment="1">
      <alignment vertical="center" shrinkToFit="1"/>
    </xf>
    <xf numFmtId="41" fontId="18" fillId="2" borderId="27" xfId="1" applyFont="1" applyFill="1" applyBorder="1" applyAlignment="1">
      <alignment vertical="center" shrinkToFit="1"/>
    </xf>
    <xf numFmtId="0" fontId="17" fillId="2" borderId="28" xfId="0" applyFont="1" applyFill="1" applyBorder="1" applyAlignment="1">
      <alignment horizontal="center" vertical="center" shrinkToFit="1"/>
    </xf>
    <xf numFmtId="41" fontId="17" fillId="2" borderId="28" xfId="1" applyFont="1" applyFill="1" applyBorder="1" applyAlignment="1">
      <alignment vertical="center" shrinkToFit="1"/>
    </xf>
    <xf numFmtId="41" fontId="16" fillId="2" borderId="28" xfId="1" applyFont="1" applyFill="1" applyBorder="1" applyAlignment="1">
      <alignment horizontal="center" vertical="center" shrinkToFit="1"/>
    </xf>
    <xf numFmtId="41" fontId="10" fillId="2" borderId="28" xfId="1" applyFont="1" applyFill="1" applyBorder="1" applyAlignment="1">
      <alignment horizontal="right" vertical="center" shrinkToFit="1"/>
    </xf>
    <xf numFmtId="41" fontId="13" fillId="2" borderId="0" xfId="1" applyFont="1" applyFill="1" applyAlignment="1">
      <alignment horizontal="center" vertical="center"/>
    </xf>
    <xf numFmtId="41" fontId="12" fillId="2" borderId="0" xfId="1" applyFont="1" applyFill="1" applyAlignment="1">
      <alignment shrinkToFit="1"/>
    </xf>
    <xf numFmtId="41" fontId="14" fillId="2" borderId="0" xfId="1" applyFont="1" applyFill="1" applyAlignment="1">
      <alignment horizontal="left" vertical="center"/>
    </xf>
    <xf numFmtId="41" fontId="20" fillId="2" borderId="0" xfId="1" applyFont="1" applyFill="1" applyAlignment="1">
      <alignment shrinkToFit="1"/>
    </xf>
    <xf numFmtId="41" fontId="15" fillId="2" borderId="0" xfId="1" applyFont="1" applyFill="1" applyAlignment="1">
      <alignment horizontal="left"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1" fillId="2" borderId="0" xfId="1" applyFont="1" applyFill="1" applyAlignment="1">
      <alignment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indent="1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41" fontId="14" fillId="2" borderId="1" xfId="1" applyFont="1" applyFill="1" applyBorder="1" applyAlignment="1">
      <alignment horizontal="center" vertical="center" shrinkToFit="1"/>
    </xf>
    <xf numFmtId="177" fontId="14" fillId="2" borderId="1" xfId="1" applyNumberFormat="1" applyFont="1" applyFill="1" applyBorder="1" applyAlignment="1">
      <alignment horizontal="right" vertical="center" shrinkToFit="1"/>
    </xf>
    <xf numFmtId="0" fontId="22" fillId="2" borderId="1" xfId="1" applyNumberFormat="1" applyFont="1" applyFill="1" applyBorder="1" applyAlignment="1">
      <alignment vertical="center" shrinkToFit="1"/>
    </xf>
    <xf numFmtId="41" fontId="22" fillId="2" borderId="1" xfId="1" applyFont="1" applyFill="1" applyBorder="1" applyAlignment="1">
      <alignment horizontal="left" vertical="center" shrinkToFit="1"/>
    </xf>
    <xf numFmtId="41" fontId="22" fillId="2" borderId="1" xfId="1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shrinkToFit="1"/>
    </xf>
    <xf numFmtId="0" fontId="16" fillId="2" borderId="28" xfId="0" applyFont="1" applyFill="1" applyBorder="1" applyAlignment="1">
      <alignment horizontal="left" vertical="center" shrinkToFit="1"/>
    </xf>
    <xf numFmtId="49" fontId="16" fillId="2" borderId="9" xfId="0" applyNumberFormat="1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left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41" fontId="17" fillId="2" borderId="29" xfId="1" applyFont="1" applyFill="1" applyBorder="1" applyAlignment="1">
      <alignment vertical="center" shrinkToFit="1"/>
    </xf>
    <xf numFmtId="41" fontId="16" fillId="2" borderId="29" xfId="1" applyFont="1" applyFill="1" applyBorder="1" applyAlignment="1">
      <alignment horizontal="center" vertical="center" shrinkToFit="1"/>
    </xf>
    <xf numFmtId="0" fontId="22" fillId="2" borderId="1" xfId="1" applyNumberFormat="1" applyFont="1" applyFill="1" applyBorder="1" applyAlignment="1">
      <alignment horizontal="center" vertical="center" shrinkToFit="1"/>
    </xf>
    <xf numFmtId="49" fontId="10" fillId="2" borderId="0" xfId="0" applyNumberFormat="1" applyFont="1" applyFill="1" applyAlignment="1">
      <alignment horizontal="left" vertical="center" shrinkToFit="1"/>
    </xf>
    <xf numFmtId="176" fontId="10" fillId="2" borderId="0" xfId="0" applyNumberFormat="1" applyFont="1" applyFill="1" applyAlignment="1">
      <alignment horizontal="right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41" fontId="10" fillId="2" borderId="0" xfId="1" applyFont="1" applyFill="1" applyBorder="1" applyAlignment="1">
      <alignment horizontal="right" vertical="center" shrinkToFit="1"/>
    </xf>
    <xf numFmtId="41" fontId="10" fillId="2" borderId="0" xfId="1" applyFont="1" applyFill="1" applyBorder="1" applyAlignment="1">
      <alignment horizontal="center" vertical="center" shrinkToFit="1"/>
    </xf>
    <xf numFmtId="41" fontId="17" fillId="2" borderId="0" xfId="1" applyFont="1" applyFill="1" applyBorder="1" applyAlignment="1">
      <alignment vertical="center" shrinkToFit="1"/>
    </xf>
    <xf numFmtId="41" fontId="18" fillId="2" borderId="0" xfId="1" applyFont="1" applyFill="1" applyBorder="1" applyAlignment="1">
      <alignment vertical="center" shrinkToFit="1"/>
    </xf>
    <xf numFmtId="41" fontId="16" fillId="2" borderId="0" xfId="1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left" vertical="center" shrinkToFit="1"/>
    </xf>
    <xf numFmtId="0" fontId="26" fillId="2" borderId="28" xfId="0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41" fontId="18" fillId="2" borderId="28" xfId="1" applyFont="1" applyFill="1" applyBorder="1" applyAlignment="1">
      <alignment vertical="center" shrinkToFit="1"/>
    </xf>
    <xf numFmtId="0" fontId="16" fillId="2" borderId="0" xfId="0" applyFont="1" applyFill="1" applyAlignment="1">
      <alignment horizontal="left" vertical="center" shrinkToFit="1"/>
    </xf>
    <xf numFmtId="0" fontId="16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178" fontId="10" fillId="2" borderId="0" xfId="0" applyNumberFormat="1" applyFont="1" applyFill="1" applyAlignment="1">
      <alignment horizontal="center" vertical="center" shrinkToFit="1"/>
    </xf>
    <xf numFmtId="3" fontId="10" fillId="2" borderId="0" xfId="0" applyNumberFormat="1" applyFont="1" applyFill="1" applyAlignment="1">
      <alignment horizontal="left" vertical="center" shrinkToFit="1"/>
    </xf>
    <xf numFmtId="3" fontId="10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0" xfId="1" applyNumberFormat="1" applyFont="1" applyFill="1" applyBorder="1" applyAlignment="1">
      <alignment horizontal="right" vertical="center" shrinkToFit="1"/>
    </xf>
    <xf numFmtId="0" fontId="10" fillId="2" borderId="0" xfId="1" applyNumberFormat="1" applyFont="1" applyFill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left" vertical="center" shrinkToFit="1"/>
    </xf>
    <xf numFmtId="0" fontId="17" fillId="2" borderId="0" xfId="0" applyFont="1" applyFill="1" applyAlignment="1">
      <alignment shrinkToFit="1"/>
    </xf>
    <xf numFmtId="49" fontId="16" fillId="2" borderId="0" xfId="0" applyNumberFormat="1" applyFont="1" applyFill="1" applyAlignment="1">
      <alignment horizontal="center" vertical="center" shrinkToFit="1"/>
    </xf>
    <xf numFmtId="0" fontId="27" fillId="2" borderId="28" xfId="0" applyFont="1" applyFill="1" applyBorder="1" applyAlignment="1">
      <alignment horizontal="left" vertical="center" shrinkToFit="1"/>
    </xf>
    <xf numFmtId="0" fontId="28" fillId="2" borderId="28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horizontal="center" vertical="center" shrinkToFit="1"/>
    </xf>
    <xf numFmtId="41" fontId="27" fillId="2" borderId="28" xfId="1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shrinkToFit="1"/>
    </xf>
    <xf numFmtId="0" fontId="30" fillId="2" borderId="28" xfId="0" applyFont="1" applyFill="1" applyBorder="1" applyAlignment="1">
      <alignment horizontal="left" vertical="center" shrinkToFit="1"/>
    </xf>
    <xf numFmtId="0" fontId="31" fillId="2" borderId="28" xfId="0" applyFont="1" applyFill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center" vertical="center" shrinkToFit="1"/>
    </xf>
    <xf numFmtId="41" fontId="30" fillId="2" borderId="28" xfId="1" applyFont="1" applyFill="1" applyBorder="1" applyAlignment="1">
      <alignment horizontal="right" vertical="center" shrinkToFit="1"/>
    </xf>
    <xf numFmtId="41" fontId="30" fillId="2" borderId="28" xfId="1" applyFont="1" applyFill="1" applyBorder="1" applyAlignment="1">
      <alignment horizontal="center" vertical="center" shrinkToFit="1"/>
    </xf>
    <xf numFmtId="0" fontId="32" fillId="2" borderId="0" xfId="0" applyFont="1" applyFill="1" applyAlignment="1">
      <alignment shrinkToFit="1"/>
    </xf>
    <xf numFmtId="41" fontId="17" fillId="3" borderId="28" xfId="1" applyFont="1" applyFill="1" applyBorder="1" applyAlignment="1">
      <alignment vertical="center" shrinkToFit="1"/>
    </xf>
    <xf numFmtId="41" fontId="19" fillId="2" borderId="1" xfId="1" applyFont="1" applyFill="1" applyBorder="1" applyAlignment="1">
      <alignment horizontal="center" vertical="center" shrinkToFit="1"/>
    </xf>
    <xf numFmtId="41" fontId="20" fillId="2" borderId="1" xfId="1" applyFont="1" applyFill="1" applyBorder="1" applyAlignment="1"/>
    <xf numFmtId="41" fontId="11" fillId="2" borderId="0" xfId="1" applyFont="1" applyFill="1" applyAlignment="1">
      <alignment horizontal="center" vertical="center" shrinkToFit="1"/>
    </xf>
    <xf numFmtId="41" fontId="12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shrinkToFit="1"/>
    </xf>
    <xf numFmtId="0" fontId="25" fillId="2" borderId="0" xfId="0" applyFont="1" applyFill="1" applyAlignment="1">
      <alignment shrinkToFit="1"/>
    </xf>
    <xf numFmtId="49" fontId="9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/>
    <xf numFmtId="0" fontId="2" fillId="2" borderId="1" xfId="0" applyFont="1" applyFill="1" applyBorder="1" applyAlignment="1"/>
    <xf numFmtId="0" fontId="32" fillId="2" borderId="28" xfId="0" applyFont="1" applyFill="1" applyBorder="1" applyAlignment="1"/>
    <xf numFmtId="0" fontId="10" fillId="2" borderId="28" xfId="0" applyFont="1" applyFill="1" applyBorder="1" applyAlignment="1">
      <alignment horizontal="left" vertical="center" shrinkToFit="1"/>
    </xf>
    <xf numFmtId="0" fontId="18" fillId="2" borderId="28" xfId="0" applyFont="1" applyFill="1" applyBorder="1" applyAlignment="1">
      <alignment horizontal="center" shrinkToFit="1"/>
    </xf>
    <xf numFmtId="41" fontId="18" fillId="2" borderId="28" xfId="1" applyFont="1" applyFill="1" applyBorder="1" applyAlignment="1">
      <alignment horizontal="center" vertical="center" shrinkToFit="1"/>
    </xf>
    <xf numFmtId="3" fontId="10" fillId="2" borderId="28" xfId="0" applyNumberFormat="1" applyFont="1" applyFill="1" applyBorder="1" applyAlignment="1">
      <alignment horizontal="center" vertical="center" shrinkToFit="1"/>
    </xf>
    <xf numFmtId="2" fontId="10" fillId="2" borderId="28" xfId="0" applyNumberFormat="1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41" fontId="10" fillId="2" borderId="28" xfId="1" applyFont="1" applyFill="1" applyBorder="1" applyAlignment="1">
      <alignment horizontal="center" vertical="center" shrinkToFit="1"/>
    </xf>
    <xf numFmtId="3" fontId="10" fillId="2" borderId="28" xfId="0" applyNumberFormat="1" applyFont="1" applyFill="1" applyBorder="1" applyAlignment="1">
      <alignment horizontal="left" vertical="center" shrinkToFit="1"/>
    </xf>
  </cellXfs>
  <cellStyles count="2">
    <cellStyle name="쉼표 [0]" xfId="1" builtinId="6"/>
    <cellStyle name="표준" xfId="0" builtinId="0"/>
  </cellStyles>
  <dxfs count="3">
    <dxf>
      <numFmt numFmtId="179" formatCode="#,###"/>
    </dxf>
    <dxf>
      <numFmt numFmtId="179" formatCode="#,###"/>
    </dxf>
    <dxf>
      <numFmt numFmtId="179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374624</xdr:colOff>
      <xdr:row>35</xdr:row>
      <xdr:rowOff>158395</xdr:rowOff>
    </xdr:from>
    <xdr:to>
      <xdr:col>11</xdr:col>
      <xdr:colOff>103908</xdr:colOff>
      <xdr:row>63</xdr:row>
      <xdr:rowOff>69272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85C1B85-D32C-D8A5-531A-5658DF9DA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5988" y="9267759"/>
          <a:ext cx="5426965" cy="714987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834739</xdr:colOff>
      <xdr:row>35</xdr:row>
      <xdr:rowOff>233944</xdr:rowOff>
    </xdr:from>
    <xdr:to>
      <xdr:col>2</xdr:col>
      <xdr:colOff>519545</xdr:colOff>
      <xdr:row>63</xdr:row>
      <xdr:rowOff>86591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B2D10BB-D7A8-4411-29FA-F7D70D2E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4739" y="9343308"/>
          <a:ext cx="4568533" cy="709164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547255</xdr:colOff>
      <xdr:row>11</xdr:row>
      <xdr:rowOff>69273</xdr:rowOff>
    </xdr:from>
    <xdr:to>
      <xdr:col>1</xdr:col>
      <xdr:colOff>1566430</xdr:colOff>
      <xdr:row>31</xdr:row>
      <xdr:rowOff>103910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BC43CEC-3ADA-4E60-8B55-74036E798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7255" y="2944091"/>
          <a:ext cx="4015220" cy="523009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207819</xdr:colOff>
      <xdr:row>11</xdr:row>
      <xdr:rowOff>38965</xdr:rowOff>
    </xdr:from>
    <xdr:to>
      <xdr:col>11</xdr:col>
      <xdr:colOff>619125</xdr:colOff>
      <xdr:row>28</xdr:row>
      <xdr:rowOff>44363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D6CE5A5C-8A80-3A6F-74B2-E3030D32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65669" y="2886940"/>
          <a:ext cx="6507306" cy="4377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ma.co.kr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view="pageBreakPreview" zoomScale="115" zoomScaleNormal="100" zoomScaleSheetLayoutView="115" workbookViewId="0">
      <selection activeCell="C3" sqref="C3:C4"/>
    </sheetView>
  </sheetViews>
  <sheetFormatPr defaultColWidth="9.125" defaultRowHeight="16.5" x14ac:dyDescent="0.3"/>
  <cols>
    <col min="1" max="1" width="10" style="1" customWidth="1"/>
    <col min="2" max="2" width="28.125" style="1" customWidth="1"/>
    <col min="3" max="3" width="24.25" style="1" customWidth="1"/>
    <col min="4" max="4" width="8.75" style="1" customWidth="1"/>
    <col min="5" max="5" width="5.5" style="1" customWidth="1"/>
    <col min="6" max="6" width="7.5" style="27" customWidth="1"/>
    <col min="7" max="7" width="11.5" style="27" customWidth="1"/>
    <col min="8" max="8" width="7.5" style="1" customWidth="1"/>
    <col min="9" max="9" width="11.5" style="1" customWidth="1"/>
    <col min="10" max="10" width="7.5" style="1" customWidth="1"/>
    <col min="11" max="11" width="11.5" style="1" customWidth="1"/>
    <col min="12" max="12" width="7.5" style="1" customWidth="1"/>
    <col min="13" max="13" width="11.5" style="1" customWidth="1"/>
    <col min="14" max="14" width="10" style="1" customWidth="1"/>
    <col min="15" max="15" width="0" style="1" hidden="1" customWidth="1"/>
    <col min="16" max="16384" width="9.125" style="1"/>
  </cols>
  <sheetData>
    <row r="1" spans="1:15" s="50" customFormat="1" ht="24.95" customHeight="1" x14ac:dyDescent="0.3">
      <c r="A1" s="114" t="s">
        <v>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49" t="s">
        <v>34</v>
      </c>
    </row>
    <row r="2" spans="1:15" s="50" customFormat="1" ht="21.95" customHeight="1" x14ac:dyDescent="0.3">
      <c r="A2" s="51"/>
      <c r="F2" s="52"/>
      <c r="G2" s="52"/>
      <c r="O2" s="53" t="str">
        <f ca="1">MID(CELL("filename",$A$1),FIND("]",CELL("filename",$A$1))+1,LEN(CELL("filename",$A$1)))</f>
        <v>설계내역서</v>
      </c>
    </row>
    <row r="3" spans="1:15" s="52" customFormat="1" ht="21.95" customHeight="1" x14ac:dyDescent="0.3">
      <c r="A3" s="112" t="s">
        <v>35</v>
      </c>
      <c r="B3" s="112" t="s">
        <v>36</v>
      </c>
      <c r="C3" s="112" t="s">
        <v>37</v>
      </c>
      <c r="D3" s="112" t="s">
        <v>53</v>
      </c>
      <c r="E3" s="112" t="s">
        <v>39</v>
      </c>
      <c r="F3" s="112" t="s">
        <v>30</v>
      </c>
      <c r="G3" s="113"/>
      <c r="H3" s="112" t="s">
        <v>2</v>
      </c>
      <c r="I3" s="113"/>
      <c r="J3" s="112" t="s">
        <v>3</v>
      </c>
      <c r="K3" s="113"/>
      <c r="L3" s="112" t="s">
        <v>24</v>
      </c>
      <c r="M3" s="113"/>
      <c r="N3" s="112" t="s">
        <v>42</v>
      </c>
      <c r="O3" s="55"/>
    </row>
    <row r="4" spans="1:15" s="52" customFormat="1" ht="21.95" customHeight="1" x14ac:dyDescent="0.3">
      <c r="A4" s="113"/>
      <c r="B4" s="113"/>
      <c r="C4" s="113"/>
      <c r="D4" s="113"/>
      <c r="E4" s="113"/>
      <c r="F4" s="54" t="s">
        <v>43</v>
      </c>
      <c r="G4" s="54" t="s">
        <v>44</v>
      </c>
      <c r="H4" s="54" t="s">
        <v>43</v>
      </c>
      <c r="I4" s="54" t="s">
        <v>44</v>
      </c>
      <c r="J4" s="54" t="s">
        <v>43</v>
      </c>
      <c r="K4" s="54" t="s">
        <v>44</v>
      </c>
      <c r="L4" s="54" t="s">
        <v>43</v>
      </c>
      <c r="M4" s="54" t="s">
        <v>44</v>
      </c>
      <c r="N4" s="113"/>
      <c r="O4" s="55"/>
    </row>
    <row r="5" spans="1:15" s="50" customFormat="1" ht="21.95" customHeight="1" x14ac:dyDescent="0.3">
      <c r="A5" s="58" t="s">
        <v>57</v>
      </c>
      <c r="B5" s="58" t="str">
        <f>일위대가목록!B4</f>
        <v>담장기와해체</v>
      </c>
      <c r="C5" s="59">
        <f>일위대가목록!C4</f>
        <v>0</v>
      </c>
      <c r="D5" s="58">
        <v>1</v>
      </c>
      <c r="E5" s="58" t="str">
        <f>일위대가목록!D4</f>
        <v>M2</v>
      </c>
      <c r="F5" s="59">
        <f>SUM(H5,J5,L5)</f>
        <v>47088</v>
      </c>
      <c r="G5" s="59">
        <f>SUM(I5,K5,M5)</f>
        <v>47088</v>
      </c>
      <c r="H5" s="59">
        <f>일위대가목록!E4</f>
        <v>0</v>
      </c>
      <c r="I5" s="59">
        <f>TRUNC($D5*H5,0)</f>
        <v>0</v>
      </c>
      <c r="J5" s="59">
        <f>일위대가목록!F4</f>
        <v>45717</v>
      </c>
      <c r="K5" s="59">
        <f>TRUNC($D5*J5,0)</f>
        <v>45717</v>
      </c>
      <c r="L5" s="59">
        <f>일위대가목록!G4</f>
        <v>1371</v>
      </c>
      <c r="M5" s="59">
        <f>TRUNC($D5*L5,0)</f>
        <v>1371</v>
      </c>
      <c r="N5" s="59"/>
      <c r="O5" s="53" t="e">
        <f>"_x0007_`COD|E3_x0005_`QTY1|1_x0005_`EXI|0_x0005_`END|"&amp;ROW(#REF!)&amp;"_x0005_`"</f>
        <v>#REF!</v>
      </c>
    </row>
    <row r="6" spans="1:15" s="50" customFormat="1" ht="21.95" customHeight="1" x14ac:dyDescent="0.3">
      <c r="A6" s="56"/>
      <c r="B6" s="57"/>
      <c r="C6" s="58"/>
      <c r="D6" s="58"/>
      <c r="E6" s="58"/>
      <c r="F6" s="54"/>
      <c r="G6" s="54"/>
      <c r="H6" s="59"/>
      <c r="I6" s="59"/>
      <c r="J6" s="59"/>
      <c r="K6" s="59"/>
      <c r="L6" s="59"/>
      <c r="M6" s="59"/>
      <c r="N6" s="59"/>
      <c r="O6" s="53" t="e">
        <f>"_x0007_`COD|E2_x0005_`QTY1|1_x0005_`EXI|0_x0005_`END|"&amp;ROW(#REF!)&amp;"_x0005_`"</f>
        <v>#REF!</v>
      </c>
    </row>
    <row r="7" spans="1:15" s="50" customFormat="1" ht="21.95" customHeight="1" x14ac:dyDescent="0.3">
      <c r="A7" s="56"/>
      <c r="B7" s="56"/>
      <c r="C7" s="56"/>
      <c r="D7" s="60"/>
      <c r="E7" s="58"/>
      <c r="F7" s="54"/>
      <c r="G7" s="54"/>
      <c r="H7" s="59"/>
      <c r="I7" s="59"/>
      <c r="J7" s="59"/>
      <c r="K7" s="59"/>
      <c r="L7" s="59"/>
      <c r="M7" s="59"/>
      <c r="N7" s="59"/>
      <c r="O7" s="53" t="s">
        <v>45</v>
      </c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honeticPr fontId="3" type="noConversion"/>
  <conditionalFormatting sqref="D5:D7">
    <cfRule type="expression" dxfId="2" priority="1" stopIfTrue="1">
      <formula>AND(D5&lt;&gt;0,INT(D5)=D5)</formula>
    </cfRule>
  </conditionalFormatting>
  <conditionalFormatting sqref="F5:N7">
    <cfRule type="expression" dxfId="1" priority="2" stopIfTrue="1">
      <formula>AND(F5&lt;&gt;0,INT(F5)=F5)</formula>
    </cfRule>
  </conditionalFormatting>
  <hyperlinks>
    <hyperlink ref="O1" r:id="rId1" tooltip="설계예산시스템(STmate w9.73)으로 작성 하였으며,_x000a_엑셀 인쇄품질 600 dpi에 최적화 되어 있습니다._x000a_경영정보(주) http://www.stma.co.kr_x000a_Tel) 070-4350-0040_x000a_Fax) 0505-300-3948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2" orientation="landscape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8"/>
  <sheetViews>
    <sheetView workbookViewId="0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24" customHeight="1" thickBo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</row>
    <row r="3" spans="1:29" s="2" customFormat="1" ht="26.25" x14ac:dyDescent="0.3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  <c r="Z3" s="124" t="s">
        <v>2</v>
      </c>
      <c r="AA3" s="124" t="s">
        <v>3</v>
      </c>
      <c r="AB3" s="124" t="s">
        <v>4</v>
      </c>
      <c r="AC3" s="126" t="s">
        <v>5</v>
      </c>
    </row>
    <row r="4" spans="1:29" s="2" customFormat="1" ht="27" thickBot="1" x14ac:dyDescent="0.3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3"/>
      <c r="Z4" s="125"/>
      <c r="AA4" s="125"/>
      <c r="AB4" s="125"/>
      <c r="AC4" s="127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6</v>
      </c>
      <c r="C6" s="8" t="s">
        <v>12</v>
      </c>
      <c r="Y6" s="21"/>
      <c r="Z6" s="30" t="e">
        <f>Z61</f>
        <v>#REF!</v>
      </c>
      <c r="AA6" s="30" t="e">
        <f>AA61</f>
        <v>#REF!</v>
      </c>
      <c r="AB6" s="30" t="e">
        <f>AB61</f>
        <v>#REF!</v>
      </c>
      <c r="AC6" s="30" t="e">
        <f>AC61</f>
        <v>#REF!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11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7</v>
      </c>
      <c r="G12" s="128">
        <v>0.3</v>
      </c>
      <c r="H12" s="128"/>
      <c r="I12" s="10" t="s">
        <v>8</v>
      </c>
      <c r="J12" s="10" t="s">
        <v>9</v>
      </c>
      <c r="K12" s="129">
        <v>165545</v>
      </c>
      <c r="L12" s="128"/>
      <c r="M12" s="128"/>
      <c r="N12" s="10" t="s">
        <v>9</v>
      </c>
      <c r="O12" s="130">
        <v>0.1</v>
      </c>
      <c r="P12" s="131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10</v>
      </c>
      <c r="Y16" s="21"/>
      <c r="Z16" s="28">
        <f>SUM(Z7:Z15)</f>
        <v>0</v>
      </c>
      <c r="AA16" s="28">
        <f>SUM(AA7:AA15)</f>
        <v>4966</v>
      </c>
      <c r="AB16" s="28">
        <f>SUM(AB7:AB15)</f>
        <v>0</v>
      </c>
      <c r="AC16" s="29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13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15</v>
      </c>
      <c r="C20" s="10" t="s">
        <v>14</v>
      </c>
      <c r="D20" s="128">
        <v>0.6</v>
      </c>
      <c r="E20" s="128"/>
      <c r="F20" s="10" t="s">
        <v>16</v>
      </c>
      <c r="G20" s="10" t="s">
        <v>14</v>
      </c>
      <c r="H20" s="132">
        <v>0.77</v>
      </c>
      <c r="I20" s="132"/>
      <c r="J20" s="10" t="s">
        <v>17</v>
      </c>
      <c r="K20" s="10" t="s">
        <v>14</v>
      </c>
      <c r="L20" s="128">
        <f>0.6-0.05</f>
        <v>0.54999999999999993</v>
      </c>
      <c r="M20" s="128"/>
      <c r="N20" s="10" t="s">
        <v>18</v>
      </c>
      <c r="O20" s="10" t="s">
        <v>14</v>
      </c>
      <c r="P20" s="128">
        <v>0.9</v>
      </c>
      <c r="Q20" s="128"/>
      <c r="R20" s="15" t="s">
        <v>19</v>
      </c>
      <c r="S20" s="10" t="s">
        <v>14</v>
      </c>
      <c r="T20" s="128">
        <v>18</v>
      </c>
      <c r="U20" s="128"/>
      <c r="V20" s="10" t="s">
        <v>20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133">
        <v>3600</v>
      </c>
      <c r="F23" s="133"/>
      <c r="G23" s="20" t="s">
        <v>9</v>
      </c>
      <c r="H23" s="134">
        <f>D20</f>
        <v>0.6</v>
      </c>
      <c r="I23" s="134"/>
      <c r="J23" s="20" t="s">
        <v>9</v>
      </c>
      <c r="K23" s="135">
        <f>H20</f>
        <v>0.77</v>
      </c>
      <c r="L23" s="135"/>
      <c r="M23" s="20" t="s">
        <v>9</v>
      </c>
      <c r="N23" s="134">
        <f>L20</f>
        <v>0.54999999999999993</v>
      </c>
      <c r="O23" s="134"/>
      <c r="P23" s="20" t="s">
        <v>9</v>
      </c>
      <c r="Q23" s="134">
        <f>P20</f>
        <v>0.9</v>
      </c>
      <c r="R23" s="134"/>
      <c r="S23" s="128" t="s">
        <v>21</v>
      </c>
      <c r="T23" s="136">
        <f>TRUNC((E23*H23*K23*N23*Q23)/E24,0)</f>
        <v>45</v>
      </c>
      <c r="U23" s="136"/>
      <c r="V23" s="128" t="s">
        <v>22</v>
      </c>
      <c r="W23" s="128"/>
      <c r="X23" s="128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142">
        <f>T20</f>
        <v>18</v>
      </c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28"/>
      <c r="T24" s="136"/>
      <c r="U24" s="136"/>
      <c r="V24" s="128"/>
      <c r="W24" s="128"/>
      <c r="X24" s="128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23</v>
      </c>
      <c r="E28" s="129" t="e">
        <f>#REF!</f>
        <v>#REF!</v>
      </c>
      <c r="F28" s="128"/>
      <c r="G28" s="128"/>
      <c r="H28" s="10" t="s">
        <v>27</v>
      </c>
      <c r="I28" s="140">
        <f>T23</f>
        <v>45</v>
      </c>
      <c r="J28" s="128"/>
      <c r="K28" s="10" t="s">
        <v>25</v>
      </c>
      <c r="L28" s="141">
        <v>0.9</v>
      </c>
      <c r="M28" s="128"/>
      <c r="N28" s="10" t="s">
        <v>21</v>
      </c>
      <c r="O28" s="143" t="e">
        <f>(E28/I28)*L28</f>
        <v>#REF!</v>
      </c>
      <c r="P28" s="143"/>
      <c r="Q28" s="143"/>
      <c r="Y28" s="11"/>
      <c r="Z28" s="16" t="e">
        <f>O28</f>
        <v>#REF!</v>
      </c>
      <c r="AA28" s="16"/>
      <c r="AB28" s="16"/>
      <c r="AC28" s="17" t="e">
        <f>Z28+AA28+AB28</f>
        <v>#REF!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31</v>
      </c>
      <c r="E31" s="129" t="e">
        <f>#REF!</f>
        <v>#REF!</v>
      </c>
      <c r="F31" s="128"/>
      <c r="G31" s="128"/>
      <c r="H31" s="10" t="s">
        <v>28</v>
      </c>
      <c r="I31" s="140">
        <f>T23</f>
        <v>45</v>
      </c>
      <c r="J31" s="128"/>
      <c r="K31" s="10" t="s">
        <v>26</v>
      </c>
      <c r="L31" s="141">
        <v>0.9</v>
      </c>
      <c r="M31" s="128"/>
      <c r="N31" s="10" t="s">
        <v>21</v>
      </c>
      <c r="O31" s="143" t="e">
        <f>(E31/I31)*L31</f>
        <v>#REF!</v>
      </c>
      <c r="P31" s="143"/>
      <c r="Q31" s="143"/>
      <c r="Y31" s="11"/>
      <c r="Z31" s="16"/>
      <c r="AA31" s="16" t="e">
        <f>O31</f>
        <v>#REF!</v>
      </c>
      <c r="AB31" s="16"/>
      <c r="AC31" s="17" t="e">
        <f>Z31+AA31+AB31</f>
        <v>#REF!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24</v>
      </c>
      <c r="E34" s="129" t="e">
        <f>#REF!</f>
        <v>#REF!</v>
      </c>
      <c r="F34" s="128"/>
      <c r="G34" s="128"/>
      <c r="H34" s="10" t="s">
        <v>27</v>
      </c>
      <c r="I34" s="140">
        <f>T23</f>
        <v>45</v>
      </c>
      <c r="J34" s="128"/>
      <c r="K34" s="10" t="s">
        <v>25</v>
      </c>
      <c r="L34" s="141">
        <v>0.9</v>
      </c>
      <c r="M34" s="128"/>
      <c r="N34" s="10" t="s">
        <v>21</v>
      </c>
      <c r="O34" s="143" t="e">
        <f>(E34/I34)*L34</f>
        <v>#REF!</v>
      </c>
      <c r="P34" s="143"/>
      <c r="Q34" s="143"/>
      <c r="Y34" s="11"/>
      <c r="Z34" s="16"/>
      <c r="AA34" s="16"/>
      <c r="AB34" s="16" t="e">
        <f>O34</f>
        <v>#REF!</v>
      </c>
      <c r="AC34" s="17" t="e">
        <f>Z34+AA34+AB34</f>
        <v>#REF!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10</v>
      </c>
      <c r="Y37" s="11"/>
      <c r="Z37" s="18" t="e">
        <f>SUM(Z17:Z36)</f>
        <v>#REF!</v>
      </c>
      <c r="AA37" s="18" t="e">
        <f>SUM(AA17:AA36)</f>
        <v>#REF!</v>
      </c>
      <c r="AB37" s="18" t="e">
        <f>SUM(AB17:AB36)</f>
        <v>#REF!</v>
      </c>
      <c r="AC37" s="19" t="e">
        <f>SUM(AC26:AC36)</f>
        <v>#REF!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32" customFormat="1" ht="27" customHeight="1" thickBot="1" x14ac:dyDescent="0.35">
      <c r="A61" s="137" t="s">
        <v>32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9"/>
      <c r="Z61" s="31" t="e">
        <f>SUM(Z37,Z16)</f>
        <v>#REF!</v>
      </c>
      <c r="AA61" s="31" t="e">
        <f>SUM(AA37,AA16)</f>
        <v>#REF!</v>
      </c>
      <c r="AB61" s="31" t="e">
        <f>SUM(AB37,AB16)</f>
        <v>#REF!</v>
      </c>
      <c r="AC61" s="31" t="e">
        <f>SUM(AC37,AC16)</f>
        <v>#REF!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49</v>
      </c>
      <c r="C63" s="8" t="s">
        <v>12</v>
      </c>
      <c r="Y63" s="21"/>
      <c r="Z63" s="30" t="e">
        <f>Z118</f>
        <v>#REF!</v>
      </c>
      <c r="AA63" s="30" t="e">
        <f>AA118</f>
        <v>#REF!</v>
      </c>
      <c r="AB63" s="30" t="e">
        <f>AB118</f>
        <v>#REF!</v>
      </c>
      <c r="AC63" s="30" t="e">
        <f>AC118</f>
        <v>#REF!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11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7</v>
      </c>
      <c r="G69" s="128">
        <v>0.3</v>
      </c>
      <c r="H69" s="128"/>
      <c r="I69" s="10" t="s">
        <v>8</v>
      </c>
      <c r="J69" s="10" t="s">
        <v>9</v>
      </c>
      <c r="K69" s="129">
        <v>165545</v>
      </c>
      <c r="L69" s="128"/>
      <c r="M69" s="128"/>
      <c r="N69" s="10" t="s">
        <v>9</v>
      </c>
      <c r="O69" s="130">
        <v>0.1</v>
      </c>
      <c r="P69" s="131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10</v>
      </c>
      <c r="Y73" s="21"/>
      <c r="Z73" s="28">
        <f>SUM(Z64:Z72)</f>
        <v>0</v>
      </c>
      <c r="AA73" s="28">
        <f>SUM(AA64:AA72)</f>
        <v>4966</v>
      </c>
      <c r="AB73" s="28">
        <f>SUM(AB64:AB72)</f>
        <v>0</v>
      </c>
      <c r="AC73" s="29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13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15</v>
      </c>
      <c r="C77" s="10" t="s">
        <v>14</v>
      </c>
      <c r="D77" s="128">
        <v>0.6</v>
      </c>
      <c r="E77" s="128"/>
      <c r="F77" s="10" t="s">
        <v>16</v>
      </c>
      <c r="G77" s="10" t="s">
        <v>14</v>
      </c>
      <c r="H77" s="132">
        <v>0.77</v>
      </c>
      <c r="I77" s="132"/>
      <c r="J77" s="10" t="s">
        <v>17</v>
      </c>
      <c r="K77" s="10" t="s">
        <v>14</v>
      </c>
      <c r="L77" s="128">
        <f>0.6-0.05</f>
        <v>0.54999999999999993</v>
      </c>
      <c r="M77" s="128"/>
      <c r="N77" s="10" t="s">
        <v>18</v>
      </c>
      <c r="O77" s="10" t="s">
        <v>14</v>
      </c>
      <c r="P77" s="128">
        <v>0.9</v>
      </c>
      <c r="Q77" s="128"/>
      <c r="R77" s="15" t="s">
        <v>19</v>
      </c>
      <c r="S77" s="10" t="s">
        <v>14</v>
      </c>
      <c r="T77" s="128">
        <v>18</v>
      </c>
      <c r="U77" s="128"/>
      <c r="V77" s="10" t="s">
        <v>20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133">
        <v>3600</v>
      </c>
      <c r="F80" s="133"/>
      <c r="G80" s="20" t="s">
        <v>9</v>
      </c>
      <c r="H80" s="134">
        <f>D77</f>
        <v>0.6</v>
      </c>
      <c r="I80" s="134"/>
      <c r="J80" s="20" t="s">
        <v>9</v>
      </c>
      <c r="K80" s="135">
        <f>H77</f>
        <v>0.77</v>
      </c>
      <c r="L80" s="135"/>
      <c r="M80" s="20" t="s">
        <v>9</v>
      </c>
      <c r="N80" s="134">
        <f>L77</f>
        <v>0.54999999999999993</v>
      </c>
      <c r="O80" s="134"/>
      <c r="P80" s="20" t="s">
        <v>9</v>
      </c>
      <c r="Q80" s="134">
        <f>P77</f>
        <v>0.9</v>
      </c>
      <c r="R80" s="134"/>
      <c r="S80" s="128" t="s">
        <v>14</v>
      </c>
      <c r="T80" s="136">
        <f>TRUNC((E80*H80*K80*N80*Q80)/E81,0)</f>
        <v>45</v>
      </c>
      <c r="U80" s="136"/>
      <c r="V80" s="128" t="s">
        <v>22</v>
      </c>
      <c r="W80" s="128"/>
      <c r="X80" s="128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142">
        <f>T77</f>
        <v>18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28"/>
      <c r="T81" s="136"/>
      <c r="U81" s="136"/>
      <c r="V81" s="128"/>
      <c r="W81" s="128"/>
      <c r="X81" s="128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2</v>
      </c>
      <c r="E85" s="129" t="e">
        <f>#REF!</f>
        <v>#REF!</v>
      </c>
      <c r="F85" s="128"/>
      <c r="G85" s="128"/>
      <c r="H85" s="10" t="s">
        <v>27</v>
      </c>
      <c r="I85" s="140">
        <f>T80</f>
        <v>45</v>
      </c>
      <c r="J85" s="128"/>
      <c r="K85" s="10" t="s">
        <v>9</v>
      </c>
      <c r="L85" s="141">
        <v>0.9</v>
      </c>
      <c r="M85" s="128"/>
      <c r="N85" s="10" t="s">
        <v>14</v>
      </c>
      <c r="O85" s="143" t="e">
        <f>(E85/I85)*L85</f>
        <v>#REF!</v>
      </c>
      <c r="P85" s="143"/>
      <c r="Q85" s="143"/>
      <c r="Y85" s="11"/>
      <c r="Z85" s="16" t="e">
        <f>O85</f>
        <v>#REF!</v>
      </c>
      <c r="AA85" s="16"/>
      <c r="AB85" s="16"/>
      <c r="AC85" s="17" t="e">
        <f>Z85+AA85+AB85</f>
        <v>#REF!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3</v>
      </c>
      <c r="E88" s="129" t="e">
        <f>#REF!</f>
        <v>#REF!</v>
      </c>
      <c r="F88" s="128"/>
      <c r="G88" s="128"/>
      <c r="H88" s="10" t="s">
        <v>27</v>
      </c>
      <c r="I88" s="140">
        <f>T80</f>
        <v>45</v>
      </c>
      <c r="J88" s="128"/>
      <c r="K88" s="10" t="s">
        <v>9</v>
      </c>
      <c r="L88" s="141">
        <v>0.9</v>
      </c>
      <c r="M88" s="128"/>
      <c r="N88" s="10" t="s">
        <v>14</v>
      </c>
      <c r="O88" s="143" t="e">
        <f>(E88/I88)*L88</f>
        <v>#REF!</v>
      </c>
      <c r="P88" s="143"/>
      <c r="Q88" s="143"/>
      <c r="Y88" s="11"/>
      <c r="Z88" s="16"/>
      <c r="AA88" s="16" t="e">
        <f>O88</f>
        <v>#REF!</v>
      </c>
      <c r="AB88" s="16"/>
      <c r="AC88" s="17" t="e">
        <f>Z88+AA88+AB88</f>
        <v>#REF!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24</v>
      </c>
      <c r="E91" s="129" t="e">
        <f>#REF!</f>
        <v>#REF!</v>
      </c>
      <c r="F91" s="128"/>
      <c r="G91" s="128"/>
      <c r="H91" s="10" t="s">
        <v>27</v>
      </c>
      <c r="I91" s="140">
        <f>T80</f>
        <v>45</v>
      </c>
      <c r="J91" s="128"/>
      <c r="K91" s="10" t="s">
        <v>9</v>
      </c>
      <c r="L91" s="141">
        <v>0.9</v>
      </c>
      <c r="M91" s="128"/>
      <c r="N91" s="10" t="s">
        <v>14</v>
      </c>
      <c r="O91" s="143" t="e">
        <f>(E91/I91)*L91</f>
        <v>#REF!</v>
      </c>
      <c r="P91" s="143"/>
      <c r="Q91" s="143"/>
      <c r="Y91" s="11"/>
      <c r="Z91" s="16"/>
      <c r="AA91" s="16"/>
      <c r="AB91" s="16" t="e">
        <f>O91</f>
        <v>#REF!</v>
      </c>
      <c r="AC91" s="17" t="e">
        <f>Z91+AA91+AB91</f>
        <v>#REF!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10</v>
      </c>
      <c r="Y94" s="11"/>
      <c r="Z94" s="18" t="e">
        <f>SUM(Z74:Z93)</f>
        <v>#REF!</v>
      </c>
      <c r="AA94" s="18" t="e">
        <f>SUM(AA74:AA93)</f>
        <v>#REF!</v>
      </c>
      <c r="AB94" s="18" t="e">
        <f>SUM(AB74:AB93)</f>
        <v>#REF!</v>
      </c>
      <c r="AC94" s="19" t="e">
        <f>SUM(AC83:AC93)</f>
        <v>#REF!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32" customFormat="1" ht="27" customHeight="1" thickBot="1" x14ac:dyDescent="0.35">
      <c r="A118" s="137" t="s">
        <v>32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9"/>
      <c r="Z118" s="31" t="e">
        <f>SUM(Z94,Z73)</f>
        <v>#REF!</v>
      </c>
      <c r="AA118" s="31" t="e">
        <f>SUM(AA94,AA73)</f>
        <v>#REF!</v>
      </c>
      <c r="AB118" s="31" t="e">
        <f>SUM(AB94,AB73)</f>
        <v>#REF!</v>
      </c>
      <c r="AC118" s="31" t="e">
        <f>SUM(AC94,AC73)</f>
        <v>#REF!</v>
      </c>
    </row>
  </sheetData>
  <mergeCells count="66"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  <mergeCell ref="V80:X81"/>
    <mergeCell ref="E81:R81"/>
    <mergeCell ref="E85:G85"/>
    <mergeCell ref="I85:J85"/>
    <mergeCell ref="L85:M85"/>
    <mergeCell ref="O85:Q85"/>
    <mergeCell ref="T77:U77"/>
    <mergeCell ref="E80:F80"/>
    <mergeCell ref="H80:I80"/>
    <mergeCell ref="K80:L80"/>
    <mergeCell ref="N80:O80"/>
    <mergeCell ref="Q80:R80"/>
    <mergeCell ref="S80:S81"/>
    <mergeCell ref="T80:U81"/>
    <mergeCell ref="G69:H69"/>
    <mergeCell ref="K69:M69"/>
    <mergeCell ref="O69:P69"/>
    <mergeCell ref="D77:E77"/>
    <mergeCell ref="H77:I77"/>
    <mergeCell ref="L77:M77"/>
    <mergeCell ref="P77:Q77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T20:U20"/>
    <mergeCell ref="E23:F23"/>
    <mergeCell ref="H23:I23"/>
    <mergeCell ref="K23:L23"/>
    <mergeCell ref="N23:O23"/>
    <mergeCell ref="Q23:R23"/>
    <mergeCell ref="S23:S24"/>
    <mergeCell ref="T23:U24"/>
    <mergeCell ref="G12:H12"/>
    <mergeCell ref="K12:M12"/>
    <mergeCell ref="O12:P12"/>
    <mergeCell ref="D20:E20"/>
    <mergeCell ref="H20:I20"/>
    <mergeCell ref="L20:M20"/>
    <mergeCell ref="P20:Q20"/>
    <mergeCell ref="A1:AC2"/>
    <mergeCell ref="A3:Y4"/>
    <mergeCell ref="Z3:Z4"/>
    <mergeCell ref="AA3:AA4"/>
    <mergeCell ref="AB3:AB4"/>
    <mergeCell ref="AC3:AC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view="pageBreakPreview" zoomScaleNormal="100" zoomScaleSheetLayoutView="100" workbookViewId="0">
      <selection activeCell="C25" sqref="C25"/>
    </sheetView>
  </sheetViews>
  <sheetFormatPr defaultColWidth="9.125" defaultRowHeight="12" x14ac:dyDescent="0.3"/>
  <cols>
    <col min="1" max="1" width="10" style="42" customWidth="1"/>
    <col min="2" max="2" width="35" style="42" customWidth="1"/>
    <col min="3" max="3" width="17.375" style="42" customWidth="1"/>
    <col min="4" max="4" width="5.5" style="42" customWidth="1"/>
    <col min="5" max="8" width="11.5" style="42" customWidth="1"/>
    <col min="9" max="9" width="10" style="42" customWidth="1"/>
    <col min="10" max="16384" width="9.125" style="42"/>
  </cols>
  <sheetData>
    <row r="1" spans="1:9" s="39" customFormat="1" ht="24.95" customHeight="1" x14ac:dyDescent="0.35">
      <c r="A1" s="144" t="s">
        <v>46</v>
      </c>
      <c r="B1" s="145"/>
      <c r="C1" s="145"/>
      <c r="D1" s="145"/>
      <c r="E1" s="145"/>
      <c r="F1" s="145"/>
      <c r="G1" s="145"/>
      <c r="H1" s="145"/>
      <c r="I1" s="145"/>
    </row>
    <row r="2" spans="1:9" s="39" customFormat="1" ht="15.75" customHeight="1" x14ac:dyDescent="0.2">
      <c r="A2" s="38"/>
    </row>
    <row r="3" spans="1:9" s="40" customFormat="1" ht="18.75" customHeight="1" x14ac:dyDescent="0.2">
      <c r="A3" s="37" t="s">
        <v>48</v>
      </c>
      <c r="B3" s="37" t="s">
        <v>36</v>
      </c>
      <c r="C3" s="37" t="s">
        <v>37</v>
      </c>
      <c r="D3" s="37" t="s">
        <v>39</v>
      </c>
      <c r="E3" s="37" t="s">
        <v>51</v>
      </c>
      <c r="F3" s="37" t="s">
        <v>52</v>
      </c>
      <c r="G3" s="37" t="s">
        <v>29</v>
      </c>
      <c r="H3" s="37" t="s">
        <v>50</v>
      </c>
      <c r="I3" s="37" t="s">
        <v>42</v>
      </c>
    </row>
    <row r="4" spans="1:9" s="39" customFormat="1" ht="18.75" customHeight="1" x14ac:dyDescent="0.2">
      <c r="A4" s="61" t="str">
        <f>일위대가표!A5</f>
        <v xml:space="preserve"> 제    1 호표</v>
      </c>
      <c r="B4" s="73" t="str">
        <f>일위대가표!A6</f>
        <v>담장기와해체</v>
      </c>
      <c r="C4" s="63">
        <f>일위대가표!B6</f>
        <v>0</v>
      </c>
      <c r="D4" s="73" t="str">
        <f>일위대가표!D6</f>
        <v>M2</v>
      </c>
      <c r="E4" s="36">
        <f>일위대가표!F6</f>
        <v>0</v>
      </c>
      <c r="F4" s="36">
        <f>일위대가표!H6</f>
        <v>45717</v>
      </c>
      <c r="G4" s="36">
        <f>일위대가표!J6</f>
        <v>1371</v>
      </c>
      <c r="H4" s="36">
        <f>SUM(E4:G4)</f>
        <v>47088</v>
      </c>
      <c r="I4" s="73"/>
    </row>
    <row r="5" spans="1:9" ht="18.75" customHeight="1" x14ac:dyDescent="0.3">
      <c r="A5" s="41"/>
      <c r="B5" s="62"/>
      <c r="C5" s="63"/>
      <c r="D5" s="63"/>
      <c r="E5" s="36"/>
      <c r="F5" s="41"/>
      <c r="G5" s="41"/>
      <c r="H5" s="36"/>
      <c r="I5" s="41"/>
    </row>
    <row r="6" spans="1:9" ht="18.75" customHeight="1" x14ac:dyDescent="0.3">
      <c r="A6" s="41"/>
      <c r="B6" s="41"/>
      <c r="C6" s="41"/>
      <c r="D6" s="41"/>
      <c r="E6" s="41"/>
      <c r="F6" s="41"/>
      <c r="G6" s="41"/>
      <c r="H6" s="41"/>
      <c r="I6" s="41"/>
    </row>
    <row r="7" spans="1:9" ht="18.75" customHeight="1" x14ac:dyDescent="0.3">
      <c r="A7" s="41"/>
      <c r="B7" s="41"/>
      <c r="C7" s="41"/>
      <c r="D7" s="41"/>
      <c r="E7" s="41"/>
      <c r="F7" s="41"/>
      <c r="G7" s="41"/>
      <c r="H7" s="41"/>
      <c r="I7" s="41"/>
    </row>
  </sheetData>
  <mergeCells count="1">
    <mergeCell ref="A1:I1"/>
  </mergeCells>
  <phoneticPr fontId="3" type="noConversion"/>
  <pageMargins left="0.7" right="0.7" top="0.75" bottom="0.75" header="0.3" footer="0.3"/>
  <pageSetup paperSize="9" scale="64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8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B3" sqref="B3:B4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1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1" spans="1:13" s="35" customFormat="1" ht="24.95" customHeight="1" x14ac:dyDescent="0.3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s="33" customFormat="1" ht="20.85" customHeight="1" x14ac:dyDescent="0.3">
      <c r="A2" s="34"/>
    </row>
    <row r="3" spans="1:13" s="35" customFormat="1" ht="20.85" customHeight="1" x14ac:dyDescent="0.3">
      <c r="A3" s="148" t="s">
        <v>36</v>
      </c>
      <c r="B3" s="148" t="s">
        <v>37</v>
      </c>
      <c r="C3" s="148" t="s">
        <v>38</v>
      </c>
      <c r="D3" s="148" t="s">
        <v>39</v>
      </c>
      <c r="E3" s="148" t="s">
        <v>41</v>
      </c>
      <c r="F3" s="150"/>
      <c r="G3" s="148" t="s">
        <v>40</v>
      </c>
      <c r="H3" s="150"/>
      <c r="I3" s="148" t="s">
        <v>29</v>
      </c>
      <c r="J3" s="150"/>
      <c r="K3" s="148" t="s">
        <v>30</v>
      </c>
      <c r="L3" s="150"/>
      <c r="M3" s="148" t="s">
        <v>42</v>
      </c>
    </row>
    <row r="4" spans="1:13" s="35" customFormat="1" ht="20.85" customHeight="1" x14ac:dyDescent="0.3">
      <c r="A4" s="149"/>
      <c r="B4" s="149"/>
      <c r="C4" s="149"/>
      <c r="D4" s="149"/>
      <c r="E4" s="67" t="s">
        <v>43</v>
      </c>
      <c r="F4" s="67" t="s">
        <v>44</v>
      </c>
      <c r="G4" s="67" t="s">
        <v>43</v>
      </c>
      <c r="H4" s="67" t="s">
        <v>44</v>
      </c>
      <c r="I4" s="67" t="s">
        <v>43</v>
      </c>
      <c r="J4" s="67" t="s">
        <v>44</v>
      </c>
      <c r="K4" s="67" t="s">
        <v>43</v>
      </c>
      <c r="L4" s="67" t="s">
        <v>44</v>
      </c>
      <c r="M4" s="149"/>
    </row>
    <row r="5" spans="1:13" s="33" customFormat="1" ht="18.75" customHeight="1" x14ac:dyDescent="0.3">
      <c r="A5" s="82" t="s">
        <v>56</v>
      </c>
      <c r="B5" s="82"/>
      <c r="C5" s="65"/>
      <c r="D5" s="65"/>
      <c r="E5" s="43"/>
      <c r="F5" s="43"/>
      <c r="G5" s="43"/>
      <c r="H5" s="43"/>
      <c r="I5" s="43"/>
      <c r="J5" s="43"/>
      <c r="K5" s="44"/>
      <c r="L5" s="44"/>
      <c r="M5" s="43"/>
    </row>
    <row r="6" spans="1:13" s="104" customFormat="1" ht="20.85" customHeight="1" x14ac:dyDescent="0.25">
      <c r="A6" s="100" t="s">
        <v>62</v>
      </c>
      <c r="B6" s="101"/>
      <c r="C6" s="45">
        <v>1</v>
      </c>
      <c r="D6" s="102" t="s">
        <v>58</v>
      </c>
      <c r="E6" s="46"/>
      <c r="F6" s="46">
        <f>SUM(F7:F10)</f>
        <v>0</v>
      </c>
      <c r="G6" s="46"/>
      <c r="H6" s="46">
        <f>SUM(H7:H10)</f>
        <v>45717</v>
      </c>
      <c r="I6" s="46"/>
      <c r="J6" s="46">
        <f>SUM(J7:J10)</f>
        <v>1371</v>
      </c>
      <c r="K6" s="46">
        <f>SUM(E6,G6,I6)</f>
        <v>0</v>
      </c>
      <c r="L6" s="111">
        <f>SUM(L7:L10)</f>
        <v>47088</v>
      </c>
      <c r="M6" s="103"/>
    </row>
    <row r="7" spans="1:13" s="110" customFormat="1" ht="20.85" customHeight="1" x14ac:dyDescent="0.25">
      <c r="A7" s="105" t="s">
        <v>63</v>
      </c>
      <c r="B7" s="106"/>
      <c r="C7" s="84">
        <v>0.05</v>
      </c>
      <c r="D7" s="107" t="s">
        <v>8</v>
      </c>
      <c r="E7" s="85"/>
      <c r="F7" s="108">
        <f>TRUNC($C7*E7,0)</f>
        <v>0</v>
      </c>
      <c r="G7" s="85">
        <v>346952</v>
      </c>
      <c r="H7" s="108">
        <f>TRUNC($C7*G7,0)</f>
        <v>17347</v>
      </c>
      <c r="I7" s="85"/>
      <c r="J7" s="108">
        <f>TRUNC($C7*I7,0)</f>
        <v>0</v>
      </c>
      <c r="K7" s="108">
        <f>SUM(E7,G7,I7)</f>
        <v>346952</v>
      </c>
      <c r="L7" s="108">
        <f>SUM(F7,H7,J7)</f>
        <v>17347</v>
      </c>
      <c r="M7" s="109"/>
    </row>
    <row r="8" spans="1:13" s="110" customFormat="1" ht="20.85" customHeight="1" x14ac:dyDescent="0.25">
      <c r="A8" s="105" t="s">
        <v>64</v>
      </c>
      <c r="B8" s="106"/>
      <c r="C8" s="84">
        <v>0.05</v>
      </c>
      <c r="D8" s="107" t="s">
        <v>8</v>
      </c>
      <c r="E8" s="85"/>
      <c r="F8" s="108">
        <f t="shared" ref="F8:F10" si="0">TRUNC($C8*E8,0)</f>
        <v>0</v>
      </c>
      <c r="G8" s="85">
        <v>266667</v>
      </c>
      <c r="H8" s="108">
        <f t="shared" ref="H8:H10" si="1">TRUNC($C8*G8,0)</f>
        <v>13333</v>
      </c>
      <c r="I8" s="85"/>
      <c r="J8" s="108">
        <f t="shared" ref="J8:J10" si="2">TRUNC($C8*I8,0)</f>
        <v>0</v>
      </c>
      <c r="K8" s="108">
        <f t="shared" ref="K8:K11" si="3">SUM(E8,G8,I8)</f>
        <v>266667</v>
      </c>
      <c r="L8" s="108">
        <f t="shared" ref="L8:L11" si="4">SUM(F8,H8,J8)</f>
        <v>13333</v>
      </c>
      <c r="M8" s="109"/>
    </row>
    <row r="9" spans="1:13" s="110" customFormat="1" ht="20.85" customHeight="1" x14ac:dyDescent="0.25">
      <c r="A9" s="151" t="s">
        <v>59</v>
      </c>
      <c r="B9" s="106" t="s">
        <v>60</v>
      </c>
      <c r="C9" s="84">
        <v>0.09</v>
      </c>
      <c r="D9" s="84" t="s">
        <v>61</v>
      </c>
      <c r="E9" s="85"/>
      <c r="F9" s="108">
        <f t="shared" si="0"/>
        <v>0</v>
      </c>
      <c r="G9" s="85">
        <v>167081</v>
      </c>
      <c r="H9" s="108">
        <f t="shared" si="1"/>
        <v>15037</v>
      </c>
      <c r="I9" s="85"/>
      <c r="J9" s="108">
        <f t="shared" si="2"/>
        <v>0</v>
      </c>
      <c r="K9" s="108">
        <f t="shared" si="3"/>
        <v>167081</v>
      </c>
      <c r="L9" s="108">
        <f t="shared" si="4"/>
        <v>15037</v>
      </c>
      <c r="M9" s="109"/>
    </row>
    <row r="10" spans="1:13" s="33" customFormat="1" ht="18.75" customHeight="1" x14ac:dyDescent="0.3">
      <c r="A10" s="152" t="s">
        <v>65</v>
      </c>
      <c r="B10" s="152" t="s">
        <v>66</v>
      </c>
      <c r="C10" s="153">
        <v>3</v>
      </c>
      <c r="D10" s="153" t="s">
        <v>67</v>
      </c>
      <c r="E10" s="154"/>
      <c r="F10" s="108">
        <f t="shared" si="0"/>
        <v>0</v>
      </c>
      <c r="G10" s="154"/>
      <c r="H10" s="108">
        <f t="shared" si="1"/>
        <v>0</v>
      </c>
      <c r="I10" s="154">
        <f>SUM(H7:H9)</f>
        <v>45717</v>
      </c>
      <c r="J10" s="108">
        <f>TRUNC($C10%*I10,0)</f>
        <v>1371</v>
      </c>
      <c r="K10" s="108">
        <f t="shared" si="3"/>
        <v>45717</v>
      </c>
      <c r="L10" s="108">
        <f t="shared" si="4"/>
        <v>1371</v>
      </c>
      <c r="M10" s="154"/>
    </row>
    <row r="11" spans="1:13" s="35" customFormat="1" ht="20.85" customHeight="1" x14ac:dyDescent="0.3">
      <c r="A11" s="66"/>
      <c r="B11" s="83"/>
      <c r="C11" s="45"/>
      <c r="D11" s="64"/>
      <c r="E11" s="46"/>
      <c r="F11" s="46"/>
      <c r="G11" s="46"/>
      <c r="H11" s="46"/>
      <c r="I11" s="46"/>
      <c r="J11" s="46"/>
      <c r="K11" s="108">
        <f t="shared" si="3"/>
        <v>0</v>
      </c>
      <c r="L11" s="108">
        <f t="shared" si="4"/>
        <v>0</v>
      </c>
      <c r="M11" s="47"/>
    </row>
    <row r="12" spans="1:13" s="33" customFormat="1" ht="20.85" customHeight="1" x14ac:dyDescent="0.3">
      <c r="A12" s="152"/>
      <c r="B12" s="155"/>
      <c r="C12" s="156"/>
      <c r="D12" s="157"/>
      <c r="E12" s="48"/>
      <c r="F12" s="48"/>
      <c r="G12" s="48"/>
      <c r="H12" s="48"/>
      <c r="I12" s="48"/>
      <c r="J12" s="48"/>
      <c r="K12" s="48"/>
      <c r="L12" s="48"/>
      <c r="M12" s="158"/>
    </row>
    <row r="13" spans="1:13" s="33" customFormat="1" ht="20.85" customHeight="1" x14ac:dyDescent="0.3">
      <c r="A13" s="159"/>
      <c r="B13" s="155"/>
      <c r="C13" s="156"/>
      <c r="D13" s="157"/>
      <c r="E13" s="48"/>
      <c r="F13" s="48"/>
      <c r="G13" s="48"/>
      <c r="H13" s="48"/>
      <c r="I13" s="48"/>
      <c r="J13" s="48"/>
      <c r="K13" s="48"/>
      <c r="L13" s="48"/>
      <c r="M13" s="158"/>
    </row>
    <row r="14" spans="1:13" s="33" customFormat="1" ht="20.85" customHeight="1" x14ac:dyDescent="0.3">
      <c r="A14" s="159"/>
      <c r="B14" s="155"/>
      <c r="C14" s="156"/>
      <c r="D14" s="157"/>
      <c r="E14" s="48"/>
      <c r="F14" s="48"/>
      <c r="G14" s="48"/>
      <c r="H14" s="48"/>
      <c r="I14" s="48"/>
      <c r="J14" s="48"/>
      <c r="K14" s="48"/>
      <c r="L14" s="48"/>
      <c r="M14" s="158"/>
    </row>
    <row r="15" spans="1:13" s="33" customFormat="1" ht="20.85" customHeight="1" x14ac:dyDescent="0.3">
      <c r="A15" s="159"/>
      <c r="B15" s="155"/>
      <c r="C15" s="156"/>
      <c r="D15" s="157"/>
      <c r="E15" s="48"/>
      <c r="F15" s="48"/>
      <c r="G15" s="48"/>
      <c r="H15" s="48"/>
      <c r="I15" s="48"/>
      <c r="J15" s="48"/>
      <c r="K15" s="48"/>
      <c r="L15" s="48"/>
      <c r="M15" s="158"/>
    </row>
    <row r="16" spans="1:13" s="33" customFormat="1" ht="20.85" customHeight="1" x14ac:dyDescent="0.3">
      <c r="A16" s="159"/>
      <c r="B16" s="155"/>
      <c r="C16" s="156"/>
      <c r="D16" s="157"/>
      <c r="E16" s="48"/>
      <c r="F16" s="48"/>
      <c r="G16" s="48"/>
      <c r="H16" s="48"/>
      <c r="I16" s="48"/>
      <c r="J16" s="48"/>
      <c r="K16" s="48"/>
      <c r="L16" s="48"/>
      <c r="M16" s="158"/>
    </row>
    <row r="17" spans="1:13" s="33" customFormat="1" ht="20.85" customHeight="1" x14ac:dyDescent="0.3">
      <c r="A17" s="159"/>
      <c r="B17" s="155"/>
      <c r="C17" s="156"/>
      <c r="D17" s="157"/>
      <c r="E17" s="48"/>
      <c r="F17" s="48"/>
      <c r="G17" s="48"/>
      <c r="H17" s="48"/>
      <c r="I17" s="48"/>
      <c r="J17" s="48"/>
      <c r="K17" s="48"/>
      <c r="L17" s="48"/>
      <c r="M17" s="158"/>
    </row>
    <row r="18" spans="1:13" s="33" customFormat="1" ht="20.85" customHeight="1" x14ac:dyDescent="0.3">
      <c r="A18" s="152"/>
      <c r="B18" s="157"/>
      <c r="C18" s="84"/>
      <c r="D18" s="157"/>
      <c r="E18" s="85"/>
      <c r="F18" s="48"/>
      <c r="G18" s="85"/>
      <c r="H18" s="48"/>
      <c r="I18" s="85"/>
      <c r="J18" s="48"/>
      <c r="K18" s="48"/>
      <c r="L18" s="48"/>
      <c r="M18" s="158"/>
    </row>
    <row r="19" spans="1:13" s="35" customFormat="1" ht="20.85" customHeight="1" x14ac:dyDescent="0.3">
      <c r="A19" s="66"/>
      <c r="B19" s="64"/>
      <c r="C19" s="45"/>
      <c r="D19" s="64"/>
      <c r="E19" s="46"/>
      <c r="F19" s="46"/>
      <c r="G19" s="46"/>
      <c r="H19" s="46"/>
      <c r="I19" s="46"/>
      <c r="J19" s="46"/>
      <c r="K19" s="46"/>
      <c r="L19" s="46"/>
      <c r="M19" s="47"/>
    </row>
    <row r="20" spans="1:13" s="35" customFormat="1" ht="20.85" customHeight="1" x14ac:dyDescent="0.3">
      <c r="A20" s="68"/>
      <c r="B20" s="69"/>
      <c r="C20" s="70"/>
      <c r="D20" s="69"/>
      <c r="E20" s="71"/>
      <c r="F20" s="71"/>
      <c r="G20" s="71"/>
      <c r="H20" s="71"/>
      <c r="I20" s="71"/>
      <c r="J20" s="71"/>
      <c r="K20" s="71"/>
      <c r="L20" s="71"/>
      <c r="M20" s="72"/>
    </row>
    <row r="21" spans="1:13" s="35" customFormat="1" ht="20.85" customHeight="1" x14ac:dyDescent="0.3">
      <c r="A21" s="68"/>
      <c r="B21" s="69"/>
      <c r="C21" s="70"/>
      <c r="D21" s="69"/>
      <c r="E21" s="71"/>
      <c r="F21" s="71"/>
      <c r="G21" s="71"/>
      <c r="H21" s="71"/>
      <c r="I21" s="71"/>
      <c r="J21" s="71"/>
      <c r="K21" s="71"/>
      <c r="L21" s="71"/>
      <c r="M21" s="72"/>
    </row>
    <row r="22" spans="1:13" s="35" customFormat="1" ht="20.85" customHeight="1" x14ac:dyDescent="0.3">
      <c r="A22" s="68"/>
      <c r="B22" s="69"/>
      <c r="C22" s="70"/>
      <c r="D22" s="69"/>
      <c r="E22" s="71"/>
      <c r="F22" s="71"/>
      <c r="G22" s="71"/>
      <c r="H22" s="71"/>
      <c r="I22" s="71"/>
      <c r="J22" s="71"/>
      <c r="K22" s="71"/>
      <c r="L22" s="71"/>
      <c r="M22" s="72"/>
    </row>
    <row r="23" spans="1:13" s="35" customFormat="1" ht="20.85" customHeight="1" x14ac:dyDescent="0.3">
      <c r="A23" s="68"/>
      <c r="B23" s="69"/>
      <c r="C23" s="70"/>
      <c r="D23" s="69"/>
      <c r="E23" s="71"/>
      <c r="F23" s="71"/>
      <c r="G23" s="71"/>
      <c r="H23" s="71"/>
      <c r="I23" s="71"/>
      <c r="J23" s="71"/>
      <c r="K23" s="71"/>
      <c r="L23" s="71"/>
      <c r="M23" s="72"/>
    </row>
    <row r="24" spans="1:13" s="35" customFormat="1" ht="20.85" customHeight="1" x14ac:dyDescent="0.3">
      <c r="A24" s="68"/>
      <c r="B24" s="69"/>
      <c r="C24" s="70"/>
      <c r="D24" s="69"/>
      <c r="E24" s="71"/>
      <c r="F24" s="71"/>
      <c r="G24" s="71"/>
      <c r="H24" s="71"/>
      <c r="I24" s="71"/>
      <c r="J24" s="71"/>
      <c r="K24" s="71"/>
      <c r="L24" s="71"/>
      <c r="M24" s="72"/>
    </row>
    <row r="25" spans="1:13" s="35" customFormat="1" ht="20.85" customHeight="1" x14ac:dyDescent="0.3">
      <c r="A25" s="68"/>
      <c r="B25" s="69"/>
      <c r="C25" s="70"/>
      <c r="D25" s="69"/>
      <c r="E25" s="71"/>
      <c r="F25" s="71"/>
      <c r="G25" s="71"/>
      <c r="H25" s="71"/>
      <c r="I25" s="71"/>
      <c r="J25" s="71"/>
      <c r="K25" s="71"/>
      <c r="L25" s="71"/>
      <c r="M25" s="72"/>
    </row>
    <row r="26" spans="1:13" s="35" customFormat="1" ht="20.85" customHeight="1" x14ac:dyDescent="0.3">
      <c r="A26" s="68"/>
      <c r="B26" s="69"/>
      <c r="C26" s="70"/>
      <c r="D26" s="69"/>
      <c r="E26" s="71"/>
      <c r="F26" s="71"/>
      <c r="G26" s="71"/>
      <c r="H26" s="71"/>
      <c r="I26" s="71"/>
      <c r="J26" s="71"/>
      <c r="K26" s="71"/>
      <c r="L26" s="71"/>
      <c r="M26" s="72"/>
    </row>
    <row r="27" spans="1:13" s="35" customFormat="1" ht="20.85" customHeight="1" x14ac:dyDescent="0.3">
      <c r="A27" s="68"/>
      <c r="B27" s="69"/>
      <c r="C27" s="70"/>
      <c r="D27" s="69"/>
      <c r="E27" s="71"/>
      <c r="F27" s="71"/>
      <c r="G27" s="71"/>
      <c r="H27" s="71"/>
      <c r="I27" s="71"/>
      <c r="J27" s="71"/>
      <c r="K27" s="71"/>
      <c r="L27" s="71"/>
      <c r="M27" s="72"/>
    </row>
    <row r="28" spans="1:13" s="35" customFormat="1" ht="20.85" customHeight="1" x14ac:dyDescent="0.3">
      <c r="A28" s="68"/>
      <c r="B28" s="69"/>
      <c r="C28" s="70"/>
      <c r="D28" s="69"/>
      <c r="E28" s="71"/>
      <c r="F28" s="71"/>
      <c r="G28" s="71"/>
      <c r="H28" s="71"/>
      <c r="I28" s="71"/>
      <c r="J28" s="71"/>
      <c r="K28" s="71"/>
      <c r="L28" s="71"/>
      <c r="M28" s="72"/>
    </row>
    <row r="29" spans="1:13" s="35" customFormat="1" ht="20.85" customHeight="1" x14ac:dyDescent="0.3">
      <c r="A29" s="68"/>
      <c r="B29" s="69"/>
      <c r="C29" s="70"/>
      <c r="D29" s="69"/>
      <c r="E29" s="71"/>
      <c r="F29" s="71"/>
      <c r="G29" s="71"/>
      <c r="H29" s="71"/>
      <c r="I29" s="71"/>
      <c r="J29" s="71"/>
      <c r="K29" s="71"/>
      <c r="L29" s="71"/>
      <c r="M29" s="72"/>
    </row>
    <row r="30" spans="1:13" s="35" customFormat="1" ht="20.85" customHeight="1" x14ac:dyDescent="0.3">
      <c r="A30" s="68"/>
      <c r="B30" s="69"/>
      <c r="C30" s="70"/>
      <c r="D30" s="69"/>
      <c r="E30" s="71"/>
      <c r="F30" s="71"/>
      <c r="H30" s="71"/>
      <c r="I30" s="71"/>
      <c r="J30" s="71"/>
      <c r="K30" s="71"/>
      <c r="L30" s="71"/>
      <c r="M30" s="72"/>
    </row>
    <row r="31" spans="1:13" s="35" customFormat="1" ht="20.85" customHeight="1" x14ac:dyDescent="0.3">
      <c r="A31" s="68"/>
      <c r="B31" s="69"/>
      <c r="C31" s="70"/>
      <c r="D31" s="69"/>
      <c r="E31" s="71"/>
      <c r="F31" s="71"/>
      <c r="G31" s="71"/>
      <c r="H31" s="71"/>
      <c r="I31" s="71"/>
      <c r="J31" s="71"/>
      <c r="K31" s="71"/>
      <c r="L31" s="71"/>
      <c r="M31" s="72"/>
    </row>
    <row r="32" spans="1:13" s="35" customFormat="1" ht="20.85" customHeight="1" x14ac:dyDescent="0.3">
      <c r="A32" s="68"/>
      <c r="B32" s="69"/>
      <c r="C32" s="70"/>
      <c r="D32" s="69"/>
      <c r="E32" s="71"/>
      <c r="F32" s="71"/>
      <c r="G32" s="71"/>
      <c r="H32" s="71"/>
      <c r="I32" s="71"/>
      <c r="J32" s="71"/>
      <c r="K32" s="71"/>
      <c r="L32" s="71"/>
      <c r="M32" s="72"/>
    </row>
    <row r="33" spans="1:22" s="35" customFormat="1" ht="20.85" customHeight="1" x14ac:dyDescent="0.3">
      <c r="A33" s="68"/>
      <c r="B33" s="69"/>
      <c r="C33" s="70"/>
      <c r="D33" s="69"/>
      <c r="E33" s="71"/>
      <c r="F33" s="71"/>
      <c r="G33" s="71"/>
      <c r="H33" s="71"/>
      <c r="I33" s="71"/>
      <c r="J33" s="71"/>
      <c r="K33" s="71"/>
      <c r="L33" s="71"/>
      <c r="M33" s="72"/>
    </row>
    <row r="34" spans="1:22" s="35" customFormat="1" ht="20.85" customHeight="1" x14ac:dyDescent="0.3">
      <c r="A34" s="86"/>
      <c r="B34" s="87"/>
      <c r="C34" s="88"/>
      <c r="D34" s="87"/>
      <c r="E34" s="79"/>
      <c r="F34" s="79"/>
      <c r="G34" s="79"/>
      <c r="H34" s="79"/>
      <c r="I34" s="79"/>
      <c r="J34" s="79"/>
      <c r="K34" s="79"/>
      <c r="L34" s="79"/>
      <c r="M34" s="81"/>
    </row>
    <row r="35" spans="1:22" s="35" customFormat="1" ht="20.85" customHeight="1" x14ac:dyDescent="0.3">
      <c r="A35" s="86"/>
      <c r="B35" s="87"/>
      <c r="C35" s="88"/>
      <c r="D35" s="87"/>
      <c r="E35" s="79"/>
      <c r="F35" s="79"/>
      <c r="G35" s="79"/>
      <c r="H35" s="79"/>
      <c r="I35" s="79"/>
      <c r="J35" s="79"/>
      <c r="K35" s="79"/>
      <c r="L35" s="79"/>
      <c r="M35" s="81"/>
    </row>
    <row r="36" spans="1:22" s="33" customFormat="1" ht="20.85" customHeight="1" x14ac:dyDescent="0.3">
      <c r="A36" s="89"/>
      <c r="B36" s="90"/>
      <c r="C36" s="91"/>
      <c r="D36" s="90"/>
      <c r="E36" s="77"/>
      <c r="F36" s="77"/>
      <c r="G36" s="77"/>
      <c r="H36" s="77"/>
      <c r="I36" s="77"/>
      <c r="J36" s="77"/>
      <c r="K36" s="77"/>
      <c r="L36" s="77"/>
      <c r="M36" s="78"/>
    </row>
    <row r="37" spans="1:22" s="33" customFormat="1" ht="18" customHeight="1" x14ac:dyDescent="0.3">
      <c r="A37" s="89"/>
      <c r="B37" s="90"/>
      <c r="C37" s="91"/>
      <c r="D37" s="90"/>
      <c r="E37" s="77"/>
      <c r="F37" s="77"/>
      <c r="G37" s="77"/>
      <c r="H37" s="77"/>
      <c r="I37" s="77"/>
      <c r="J37" s="77"/>
      <c r="K37" s="77"/>
      <c r="L37" s="77"/>
      <c r="M37" s="78"/>
    </row>
    <row r="38" spans="1:22" s="33" customFormat="1" ht="20.85" customHeight="1" x14ac:dyDescent="0.3">
      <c r="A38" s="92"/>
      <c r="B38" s="93"/>
      <c r="C38" s="91"/>
      <c r="D38" s="90"/>
      <c r="E38" s="77"/>
      <c r="F38" s="77"/>
      <c r="G38" s="77"/>
      <c r="H38" s="77"/>
      <c r="I38" s="77"/>
      <c r="J38" s="77"/>
      <c r="K38" s="77"/>
      <c r="L38" s="77"/>
      <c r="M38" s="78"/>
      <c r="S38" s="33" t="s">
        <v>55</v>
      </c>
      <c r="T38" s="33" t="s">
        <v>54</v>
      </c>
    </row>
    <row r="39" spans="1:22" s="33" customFormat="1" ht="20.85" customHeight="1" x14ac:dyDescent="0.3">
      <c r="A39" s="89"/>
      <c r="B39" s="90"/>
      <c r="C39" s="94"/>
      <c r="D39" s="90"/>
      <c r="E39" s="95"/>
      <c r="F39" s="95"/>
      <c r="G39" s="95"/>
      <c r="H39" s="95"/>
      <c r="I39" s="95"/>
      <c r="J39" s="95"/>
      <c r="K39" s="95"/>
      <c r="L39" s="95"/>
      <c r="M39" s="96"/>
      <c r="S39" s="33">
        <v>1</v>
      </c>
      <c r="T39" s="33">
        <v>37</v>
      </c>
      <c r="V39" s="33">
        <f>S39/T39</f>
        <v>2.7027027027027029E-2</v>
      </c>
    </row>
    <row r="40" spans="1:22" s="33" customFormat="1" ht="20.85" customHeight="1" x14ac:dyDescent="0.3">
      <c r="A40" s="74"/>
      <c r="B40" s="76"/>
      <c r="C40" s="75"/>
      <c r="D40" s="76"/>
      <c r="E40" s="77"/>
      <c r="F40" s="77"/>
      <c r="G40" s="77"/>
      <c r="H40" s="77"/>
      <c r="I40" s="77"/>
      <c r="J40" s="77"/>
      <c r="K40" s="77"/>
      <c r="L40" s="77"/>
      <c r="M40" s="78"/>
      <c r="S40" s="33">
        <v>8</v>
      </c>
      <c r="T40" s="33">
        <v>37</v>
      </c>
      <c r="V40" s="33">
        <f>S40/T40</f>
        <v>0.21621621621621623</v>
      </c>
    </row>
    <row r="41" spans="1:22" s="33" customFormat="1" ht="20.85" customHeight="1" x14ac:dyDescent="0.3">
      <c r="A41" s="74"/>
      <c r="B41" s="76"/>
      <c r="C41" s="75"/>
      <c r="D41" s="76"/>
      <c r="E41" s="77"/>
      <c r="F41" s="77"/>
      <c r="G41" s="77"/>
      <c r="H41" s="77"/>
      <c r="I41" s="77"/>
      <c r="J41" s="77"/>
      <c r="K41" s="77"/>
      <c r="L41" s="77"/>
      <c r="M41" s="78"/>
    </row>
    <row r="42" spans="1:22" s="33" customFormat="1" ht="20.85" customHeight="1" x14ac:dyDescent="0.3">
      <c r="A42" s="74"/>
      <c r="B42" s="74"/>
      <c r="C42" s="75"/>
      <c r="D42" s="76"/>
      <c r="E42" s="77"/>
      <c r="F42" s="77"/>
      <c r="G42" s="77"/>
      <c r="H42" s="77"/>
      <c r="I42" s="77"/>
      <c r="J42" s="77"/>
      <c r="K42" s="77"/>
      <c r="L42" s="77"/>
      <c r="M42" s="78"/>
    </row>
    <row r="43" spans="1:22" s="33" customFormat="1" ht="20.85" customHeight="1" x14ac:dyDescent="0.3">
      <c r="A43" s="97"/>
      <c r="B43" s="97"/>
      <c r="C43" s="98"/>
      <c r="D43" s="98"/>
      <c r="E43" s="79"/>
      <c r="F43" s="79"/>
      <c r="G43" s="79"/>
      <c r="H43" s="79"/>
      <c r="I43" s="79"/>
      <c r="J43" s="79"/>
      <c r="K43" s="80"/>
      <c r="L43" s="80"/>
      <c r="M43" s="79"/>
    </row>
    <row r="44" spans="1:22" s="35" customFormat="1" ht="20.85" customHeight="1" x14ac:dyDescent="0.3">
      <c r="A44" s="97"/>
      <c r="B44" s="99"/>
      <c r="C44" s="88"/>
      <c r="D44" s="99"/>
      <c r="E44" s="79"/>
      <c r="F44" s="79"/>
      <c r="G44" s="79"/>
      <c r="H44" s="79"/>
      <c r="I44" s="79"/>
      <c r="J44" s="79"/>
      <c r="K44" s="79"/>
      <c r="L44" s="79"/>
      <c r="M44" s="81"/>
    </row>
    <row r="45" spans="1:22" s="33" customFormat="1" ht="20.85" customHeight="1" x14ac:dyDescent="0.3">
      <c r="A45" s="74"/>
      <c r="B45" s="76"/>
      <c r="C45" s="75"/>
      <c r="D45" s="76"/>
      <c r="E45" s="77"/>
      <c r="F45" s="77"/>
      <c r="G45" s="77"/>
      <c r="H45" s="77"/>
      <c r="I45" s="77"/>
      <c r="J45" s="77"/>
      <c r="K45" s="77"/>
      <c r="L45" s="77"/>
      <c r="M45" s="78"/>
    </row>
    <row r="46" spans="1:22" s="33" customFormat="1" ht="20.85" customHeight="1" x14ac:dyDescent="0.3">
      <c r="A46" s="74"/>
      <c r="B46" s="76"/>
      <c r="C46" s="75"/>
      <c r="D46" s="76"/>
      <c r="E46" s="77"/>
      <c r="F46" s="77"/>
      <c r="G46" s="77"/>
      <c r="H46" s="77"/>
      <c r="I46" s="77"/>
      <c r="J46" s="77"/>
      <c r="K46" s="77"/>
      <c r="L46" s="77"/>
      <c r="M46" s="78"/>
    </row>
    <row r="47" spans="1:22" s="33" customFormat="1" ht="20.85" customHeight="1" x14ac:dyDescent="0.3">
      <c r="A47" s="74"/>
      <c r="B47" s="76"/>
      <c r="C47" s="75"/>
      <c r="D47" s="76"/>
      <c r="E47" s="77"/>
      <c r="F47" s="77"/>
      <c r="G47" s="77"/>
      <c r="H47" s="77"/>
      <c r="I47" s="77"/>
      <c r="J47" s="77"/>
      <c r="K47" s="77"/>
      <c r="L47" s="77"/>
      <c r="M47" s="78"/>
    </row>
    <row r="48" spans="1:22" s="33" customFormat="1" ht="20.85" customHeight="1" x14ac:dyDescent="0.3">
      <c r="A48" s="74"/>
      <c r="B48" s="76"/>
      <c r="C48" s="75"/>
      <c r="D48" s="76"/>
      <c r="E48" s="77"/>
      <c r="F48" s="77"/>
      <c r="G48" s="77"/>
      <c r="H48" s="77"/>
      <c r="I48" s="77"/>
      <c r="J48" s="77"/>
      <c r="K48" s="77"/>
      <c r="L48" s="77"/>
      <c r="M48" s="78"/>
    </row>
    <row r="49" spans="1:15" s="33" customFormat="1" ht="20.85" customHeight="1" x14ac:dyDescent="0.3">
      <c r="A49" s="74"/>
      <c r="B49" s="76"/>
      <c r="C49" s="75"/>
      <c r="D49" s="76"/>
      <c r="E49" s="77"/>
      <c r="F49" s="77"/>
      <c r="G49" s="77"/>
      <c r="H49" s="77"/>
      <c r="I49" s="77"/>
      <c r="J49" s="77"/>
      <c r="K49" s="77"/>
      <c r="L49" s="77"/>
      <c r="M49" s="78"/>
    </row>
    <row r="50" spans="1:15" s="33" customFormat="1" ht="20.85" customHeight="1" x14ac:dyDescent="0.3">
      <c r="A50" s="74"/>
      <c r="B50" s="76"/>
      <c r="C50" s="75"/>
      <c r="D50" s="76"/>
      <c r="E50" s="77"/>
      <c r="F50" s="77"/>
      <c r="G50" s="77"/>
      <c r="H50" s="77"/>
      <c r="I50" s="77"/>
      <c r="J50" s="77"/>
      <c r="K50" s="77"/>
      <c r="L50" s="77"/>
      <c r="M50" s="78"/>
    </row>
    <row r="51" spans="1:15" s="33" customFormat="1" ht="20.85" customHeight="1" x14ac:dyDescent="0.3">
      <c r="A51" s="74"/>
      <c r="B51" s="76"/>
      <c r="C51" s="75"/>
      <c r="D51" s="76"/>
      <c r="E51" s="77"/>
      <c r="F51" s="77"/>
      <c r="G51" s="77"/>
      <c r="H51" s="77"/>
      <c r="I51" s="77"/>
      <c r="J51" s="77"/>
      <c r="K51" s="77"/>
      <c r="L51" s="77"/>
      <c r="M51" s="78"/>
    </row>
    <row r="52" spans="1:15" s="33" customFormat="1" ht="20.85" customHeight="1" x14ac:dyDescent="0.3">
      <c r="A52" s="74"/>
      <c r="B52" s="76"/>
      <c r="C52" s="75"/>
      <c r="D52" s="76"/>
      <c r="E52" s="77"/>
      <c r="F52" s="77"/>
      <c r="G52" s="77"/>
      <c r="H52" s="77"/>
      <c r="I52" s="77"/>
      <c r="J52" s="77"/>
      <c r="K52" s="77"/>
      <c r="L52" s="77"/>
      <c r="M52" s="78"/>
    </row>
    <row r="53" spans="1:15" s="33" customFormat="1" ht="20.85" customHeight="1" x14ac:dyDescent="0.3">
      <c r="A53" s="74"/>
      <c r="B53" s="76"/>
      <c r="C53" s="75"/>
      <c r="D53" s="76"/>
      <c r="E53" s="77"/>
      <c r="F53" s="77"/>
      <c r="G53" s="77"/>
      <c r="H53" s="77"/>
      <c r="I53" s="77"/>
      <c r="J53" s="77"/>
      <c r="K53" s="77"/>
      <c r="L53" s="77"/>
      <c r="M53" s="78"/>
    </row>
    <row r="54" spans="1:15" s="33" customFormat="1" ht="20.85" customHeight="1" x14ac:dyDescent="0.3">
      <c r="A54" s="74"/>
      <c r="B54" s="76"/>
      <c r="C54" s="75"/>
      <c r="D54" s="76"/>
      <c r="E54" s="77"/>
      <c r="F54" s="77"/>
      <c r="G54" s="77"/>
      <c r="H54" s="77"/>
      <c r="I54" s="77"/>
      <c r="J54" s="77"/>
      <c r="K54" s="77"/>
      <c r="L54" s="77"/>
      <c r="M54" s="78"/>
    </row>
    <row r="55" spans="1:15" s="33" customFormat="1" ht="20.85" customHeight="1" x14ac:dyDescent="0.3">
      <c r="A55" s="74"/>
      <c r="B55" s="76"/>
      <c r="C55" s="75"/>
      <c r="D55" s="76"/>
      <c r="E55" s="77"/>
      <c r="F55" s="77"/>
      <c r="G55" s="77"/>
      <c r="H55" s="77"/>
      <c r="I55" s="77"/>
      <c r="J55" s="77"/>
      <c r="K55" s="77"/>
      <c r="L55" s="77"/>
      <c r="M55" s="78"/>
    </row>
    <row r="56" spans="1:15" s="33" customFormat="1" ht="20.85" customHeight="1" x14ac:dyDescent="0.3">
      <c r="A56" s="74"/>
      <c r="B56" s="76"/>
      <c r="C56" s="75"/>
      <c r="D56" s="76"/>
      <c r="E56" s="77"/>
      <c r="F56" s="77"/>
      <c r="G56" s="77"/>
      <c r="H56" s="77"/>
      <c r="I56" s="77"/>
      <c r="J56" s="77"/>
      <c r="K56" s="77"/>
      <c r="L56" s="77"/>
      <c r="M56" s="78"/>
    </row>
    <row r="57" spans="1:15" s="33" customFormat="1" ht="20.85" customHeight="1" x14ac:dyDescent="0.3">
      <c r="A57" s="74"/>
      <c r="B57" s="76"/>
      <c r="C57" s="75"/>
      <c r="D57" s="76"/>
      <c r="E57" s="77"/>
      <c r="F57" s="77"/>
      <c r="G57" s="77"/>
      <c r="H57" s="77"/>
      <c r="I57" s="77"/>
      <c r="J57" s="77"/>
      <c r="K57" s="77"/>
      <c r="L57" s="77"/>
      <c r="M57" s="78"/>
    </row>
    <row r="58" spans="1:15" s="33" customFormat="1" ht="20.85" customHeight="1" x14ac:dyDescent="0.3">
      <c r="A58" s="74"/>
      <c r="B58" s="76"/>
      <c r="C58" s="75"/>
      <c r="D58" s="76"/>
      <c r="E58" s="77"/>
      <c r="F58" s="77"/>
      <c r="G58" s="77"/>
      <c r="H58" s="77"/>
      <c r="I58" s="77"/>
      <c r="J58" s="77"/>
      <c r="K58" s="77"/>
      <c r="L58" s="77"/>
      <c r="M58" s="78"/>
      <c r="O58" s="33">
        <f>N58*8</f>
        <v>0</v>
      </c>
    </row>
    <row r="59" spans="1:15" s="33" customFormat="1" ht="20.85" customHeight="1" x14ac:dyDescent="0.3">
      <c r="A59" s="74"/>
      <c r="B59" s="76"/>
      <c r="C59" s="75"/>
      <c r="D59" s="76"/>
      <c r="E59" s="77"/>
      <c r="F59" s="77"/>
      <c r="G59" s="77"/>
      <c r="H59" s="77"/>
      <c r="I59" s="77"/>
      <c r="J59" s="77"/>
      <c r="K59" s="77"/>
      <c r="L59" s="77"/>
      <c r="M59" s="78"/>
    </row>
    <row r="60" spans="1:15" s="33" customFormat="1" ht="20.85" customHeight="1" x14ac:dyDescent="0.3">
      <c r="A60" s="74"/>
      <c r="B60" s="76"/>
      <c r="C60" s="75"/>
      <c r="D60" s="76"/>
      <c r="E60" s="77"/>
      <c r="F60" s="77"/>
      <c r="G60" s="77"/>
      <c r="H60" s="77"/>
      <c r="I60" s="77"/>
      <c r="J60" s="77"/>
      <c r="K60" s="77"/>
      <c r="L60" s="77"/>
      <c r="M60" s="78"/>
    </row>
    <row r="61" spans="1:15" s="33" customFormat="1" ht="20.85" customHeight="1" x14ac:dyDescent="0.3">
      <c r="A61" s="74"/>
      <c r="B61" s="76"/>
      <c r="C61" s="75"/>
      <c r="D61" s="76"/>
      <c r="E61" s="77"/>
      <c r="F61" s="77"/>
      <c r="G61" s="77"/>
      <c r="H61" s="77"/>
      <c r="I61" s="77"/>
      <c r="J61" s="77"/>
      <c r="K61" s="77"/>
      <c r="L61" s="77"/>
      <c r="M61" s="78"/>
    </row>
    <row r="62" spans="1:15" s="33" customFormat="1" ht="20.85" customHeight="1" x14ac:dyDescent="0.3">
      <c r="A62" s="74"/>
      <c r="B62" s="76"/>
      <c r="C62" s="75"/>
      <c r="D62" s="76"/>
      <c r="E62" s="77"/>
      <c r="F62" s="77"/>
      <c r="G62" s="77"/>
      <c r="H62" s="77"/>
      <c r="I62" s="77"/>
      <c r="J62" s="77"/>
      <c r="K62" s="77"/>
      <c r="L62" s="77"/>
      <c r="M62" s="78"/>
    </row>
    <row r="63" spans="1:15" s="33" customFormat="1" ht="20.85" customHeight="1" x14ac:dyDescent="0.3">
      <c r="A63" s="74"/>
      <c r="B63" s="76"/>
      <c r="C63" s="75"/>
      <c r="D63" s="76"/>
      <c r="E63" s="77"/>
      <c r="F63" s="77"/>
      <c r="G63" s="77"/>
      <c r="H63" s="77"/>
      <c r="I63" s="77"/>
      <c r="J63" s="77"/>
      <c r="K63" s="77"/>
      <c r="L63" s="77"/>
      <c r="M63" s="78"/>
    </row>
    <row r="64" spans="1:15" s="33" customFormat="1" ht="20.85" customHeight="1" x14ac:dyDescent="0.3">
      <c r="A64" s="74"/>
      <c r="B64" s="76"/>
      <c r="C64" s="75"/>
      <c r="D64" s="76"/>
      <c r="E64" s="77"/>
      <c r="F64" s="77"/>
      <c r="G64" s="77"/>
      <c r="H64" s="77"/>
      <c r="I64" s="77"/>
      <c r="J64" s="77"/>
      <c r="K64" s="77"/>
      <c r="L64" s="77"/>
      <c r="M64" s="78"/>
    </row>
    <row r="65" spans="1:13" s="33" customFormat="1" ht="20.85" customHeight="1" x14ac:dyDescent="0.3">
      <c r="A65" s="74"/>
      <c r="B65" s="76"/>
      <c r="C65" s="75"/>
      <c r="D65" s="76"/>
      <c r="E65" s="77"/>
      <c r="F65" s="77"/>
      <c r="G65" s="77"/>
      <c r="H65" s="77"/>
      <c r="I65" s="77"/>
      <c r="J65" s="77"/>
      <c r="K65" s="77"/>
      <c r="L65" s="77"/>
      <c r="M65" s="78"/>
    </row>
    <row r="66" spans="1:13" s="33" customFormat="1" ht="20.85" customHeight="1" x14ac:dyDescent="0.3">
      <c r="A66" s="74"/>
      <c r="B66" s="76"/>
      <c r="C66" s="75"/>
      <c r="D66" s="76"/>
      <c r="E66" s="77"/>
      <c r="F66" s="77"/>
      <c r="G66" s="77"/>
      <c r="H66" s="77"/>
      <c r="I66" s="77"/>
      <c r="J66" s="77"/>
      <c r="K66" s="77"/>
      <c r="L66" s="77"/>
      <c r="M66" s="78"/>
    </row>
    <row r="67" spans="1:13" s="33" customFormat="1" ht="20.85" customHeight="1" x14ac:dyDescent="0.3">
      <c r="A67" s="74"/>
      <c r="B67" s="76"/>
      <c r="C67" s="75"/>
      <c r="D67" s="76"/>
      <c r="E67" s="77"/>
      <c r="F67" s="77"/>
      <c r="G67" s="77"/>
      <c r="H67" s="77"/>
      <c r="I67" s="77"/>
      <c r="J67" s="77"/>
      <c r="K67" s="77"/>
      <c r="L67" s="77"/>
      <c r="M67" s="78"/>
    </row>
    <row r="68" spans="1:13" s="33" customFormat="1" ht="20.85" customHeight="1" x14ac:dyDescent="0.3">
      <c r="A68" s="74"/>
      <c r="B68" s="76"/>
      <c r="C68" s="75"/>
      <c r="D68" s="76"/>
      <c r="E68" s="77"/>
      <c r="F68" s="77"/>
      <c r="G68" s="77"/>
      <c r="H68" s="77"/>
      <c r="I68" s="77"/>
      <c r="J68" s="77"/>
      <c r="K68" s="77"/>
      <c r="L68" s="77"/>
      <c r="M68" s="78"/>
    </row>
    <row r="69" spans="1:13" s="33" customFormat="1" ht="20.85" customHeight="1" x14ac:dyDescent="0.3">
      <c r="A69" s="74"/>
      <c r="B69" s="76"/>
      <c r="C69" s="75"/>
      <c r="D69" s="76"/>
      <c r="E69" s="77"/>
      <c r="F69" s="77"/>
      <c r="G69" s="77"/>
      <c r="H69" s="77"/>
      <c r="I69" s="77"/>
      <c r="J69" s="77"/>
      <c r="K69" s="77"/>
      <c r="L69" s="77"/>
      <c r="M69" s="78"/>
    </row>
    <row r="70" spans="1:13" s="33" customFormat="1" ht="20.85" customHeight="1" x14ac:dyDescent="0.3">
      <c r="A70" s="74"/>
      <c r="B70" s="76"/>
      <c r="C70" s="75"/>
      <c r="D70" s="76"/>
      <c r="E70" s="77"/>
      <c r="F70" s="77"/>
      <c r="G70" s="77"/>
      <c r="H70" s="77"/>
      <c r="I70" s="77"/>
      <c r="J70" s="77"/>
      <c r="K70" s="77"/>
      <c r="L70" s="77"/>
      <c r="M70" s="78"/>
    </row>
    <row r="71" spans="1:13" s="33" customFormat="1" ht="20.85" customHeight="1" x14ac:dyDescent="0.3">
      <c r="A71" s="74"/>
      <c r="B71" s="76"/>
      <c r="C71" s="75"/>
      <c r="D71" s="76"/>
      <c r="E71" s="77"/>
      <c r="F71" s="77"/>
      <c r="G71" s="77"/>
      <c r="H71" s="77"/>
      <c r="I71" s="77"/>
      <c r="J71" s="77"/>
      <c r="K71" s="77"/>
      <c r="L71" s="77"/>
      <c r="M71" s="78"/>
    </row>
    <row r="72" spans="1:13" s="33" customFormat="1" ht="20.85" customHeight="1" x14ac:dyDescent="0.3">
      <c r="A72" s="74"/>
      <c r="B72" s="76"/>
      <c r="C72" s="75"/>
      <c r="D72" s="76"/>
      <c r="E72" s="77"/>
      <c r="F72" s="77"/>
      <c r="G72" s="77"/>
      <c r="H72" s="77"/>
      <c r="I72" s="77"/>
      <c r="J72" s="77"/>
      <c r="K72" s="77"/>
      <c r="L72" s="77"/>
      <c r="M72" s="78"/>
    </row>
    <row r="73" spans="1:13" s="33" customFormat="1" ht="20.85" customHeight="1" x14ac:dyDescent="0.3">
      <c r="A73" s="74"/>
      <c r="B73" s="76"/>
      <c r="C73" s="75"/>
      <c r="D73" s="76"/>
      <c r="E73" s="77"/>
      <c r="F73" s="77"/>
      <c r="G73" s="77"/>
      <c r="H73" s="77"/>
      <c r="I73" s="77"/>
      <c r="J73" s="77"/>
      <c r="K73" s="77"/>
      <c r="L73" s="77"/>
      <c r="M73" s="78"/>
    </row>
    <row r="74" spans="1:13" s="33" customFormat="1" ht="20.85" customHeight="1" x14ac:dyDescent="0.3">
      <c r="A74" s="74"/>
      <c r="B74" s="76"/>
      <c r="C74" s="75"/>
      <c r="D74" s="76"/>
      <c r="E74" s="77"/>
      <c r="F74" s="77"/>
      <c r="G74" s="77"/>
      <c r="H74" s="77"/>
      <c r="I74" s="77"/>
      <c r="J74" s="77"/>
      <c r="K74" s="77"/>
      <c r="L74" s="77"/>
      <c r="M74" s="78"/>
    </row>
    <row r="75" spans="1:13" s="33" customFormat="1" ht="20.85" customHeight="1" x14ac:dyDescent="0.3">
      <c r="A75" s="74"/>
      <c r="B75" s="76"/>
      <c r="C75" s="75"/>
      <c r="D75" s="76"/>
      <c r="E75" s="77"/>
      <c r="F75" s="77"/>
      <c r="G75" s="77"/>
      <c r="H75" s="77"/>
      <c r="I75" s="77"/>
      <c r="J75" s="77"/>
      <c r="K75" s="77"/>
      <c r="L75" s="77"/>
      <c r="M75" s="78"/>
    </row>
    <row r="76" spans="1:13" s="33" customFormat="1" ht="20.85" customHeight="1" x14ac:dyDescent="0.3">
      <c r="A76" s="74"/>
      <c r="B76" s="76"/>
      <c r="C76" s="75"/>
      <c r="D76" s="76"/>
      <c r="E76" s="77"/>
      <c r="F76" s="77"/>
      <c r="G76" s="77"/>
      <c r="H76" s="77"/>
      <c r="I76" s="77"/>
      <c r="J76" s="77"/>
      <c r="K76" s="77"/>
      <c r="L76" s="77"/>
      <c r="M76" s="78"/>
    </row>
    <row r="77" spans="1:13" s="33" customFormat="1" ht="20.85" customHeight="1" x14ac:dyDescent="0.3">
      <c r="A77" s="74"/>
      <c r="B77" s="76"/>
      <c r="C77" s="75"/>
      <c r="D77" s="76"/>
      <c r="E77" s="77"/>
      <c r="F77" s="77"/>
      <c r="G77" s="77"/>
      <c r="H77" s="77"/>
      <c r="I77" s="77"/>
      <c r="J77" s="77"/>
      <c r="K77" s="77"/>
      <c r="L77" s="77"/>
      <c r="M77" s="78"/>
    </row>
    <row r="78" spans="1:13" s="33" customFormat="1" ht="20.85" customHeight="1" x14ac:dyDescent="0.3">
      <c r="A78" s="74"/>
      <c r="B78" s="76"/>
      <c r="C78" s="75"/>
      <c r="D78" s="76"/>
      <c r="E78" s="77"/>
      <c r="F78" s="77"/>
      <c r="G78" s="77"/>
      <c r="H78" s="77"/>
      <c r="I78" s="77"/>
      <c r="J78" s="77"/>
      <c r="K78" s="77"/>
      <c r="L78" s="77"/>
      <c r="M78" s="78"/>
    </row>
    <row r="79" spans="1:13" s="33" customFormat="1" ht="20.85" customHeight="1" x14ac:dyDescent="0.3">
      <c r="A79" s="74"/>
      <c r="B79" s="76"/>
      <c r="C79" s="75"/>
      <c r="D79" s="76"/>
      <c r="E79" s="77"/>
      <c r="F79" s="77"/>
      <c r="G79" s="77"/>
      <c r="H79" s="77"/>
      <c r="I79" s="77"/>
      <c r="J79" s="77"/>
      <c r="K79" s="77"/>
      <c r="L79" s="77"/>
      <c r="M79" s="78"/>
    </row>
    <row r="80" spans="1:13" s="33" customFormat="1" ht="20.85" customHeight="1" x14ac:dyDescent="0.3">
      <c r="A80" s="74"/>
      <c r="B80" s="76"/>
      <c r="C80" s="75"/>
      <c r="D80" s="76"/>
      <c r="E80" s="77"/>
      <c r="F80" s="77"/>
      <c r="G80" s="77"/>
      <c r="H80" s="77"/>
      <c r="I80" s="77"/>
      <c r="J80" s="77"/>
      <c r="K80" s="77"/>
      <c r="L80" s="77"/>
      <c r="M80" s="78"/>
    </row>
    <row r="81" spans="1:13" s="33" customFormat="1" ht="20.85" customHeight="1" x14ac:dyDescent="0.3">
      <c r="A81" s="74"/>
      <c r="B81" s="76"/>
      <c r="C81" s="75"/>
      <c r="D81" s="76"/>
      <c r="E81" s="77"/>
      <c r="F81" s="77"/>
      <c r="G81" s="77"/>
      <c r="H81" s="77"/>
      <c r="I81" s="77"/>
      <c r="J81" s="77"/>
      <c r="K81" s="77"/>
      <c r="L81" s="77"/>
      <c r="M81" s="78"/>
    </row>
    <row r="82" spans="1:13" s="33" customFormat="1" ht="20.85" customHeight="1" x14ac:dyDescent="0.3">
      <c r="A82" s="74"/>
      <c r="B82" s="76"/>
      <c r="C82" s="75"/>
      <c r="D82" s="76"/>
      <c r="E82" s="77"/>
      <c r="F82" s="77"/>
      <c r="G82" s="77"/>
      <c r="H82" s="77"/>
      <c r="I82" s="77"/>
      <c r="J82" s="77"/>
      <c r="K82" s="77"/>
      <c r="L82" s="77"/>
      <c r="M82" s="78"/>
    </row>
    <row r="83" spans="1:13" s="33" customFormat="1" ht="20.85" customHeight="1" x14ac:dyDescent="0.3">
      <c r="A83" s="74"/>
      <c r="B83" s="76"/>
      <c r="C83" s="75"/>
      <c r="D83" s="76"/>
      <c r="E83" s="77"/>
      <c r="F83" s="77"/>
      <c r="G83" s="77"/>
      <c r="H83" s="77"/>
      <c r="I83" s="77"/>
      <c r="J83" s="77"/>
      <c r="K83" s="77"/>
      <c r="L83" s="77"/>
      <c r="M83" s="78"/>
    </row>
    <row r="84" spans="1:13" s="33" customFormat="1" ht="20.85" customHeight="1" x14ac:dyDescent="0.3">
      <c r="A84" s="74"/>
      <c r="B84" s="76"/>
      <c r="C84" s="75"/>
      <c r="D84" s="76"/>
      <c r="E84" s="77"/>
      <c r="F84" s="77"/>
      <c r="G84" s="77"/>
      <c r="H84" s="77"/>
      <c r="I84" s="77"/>
      <c r="J84" s="77"/>
      <c r="K84" s="77"/>
      <c r="L84" s="77"/>
      <c r="M84" s="78"/>
    </row>
    <row r="85" spans="1:13" s="33" customFormat="1" ht="20.85" customHeight="1" x14ac:dyDescent="0.3">
      <c r="A85" s="74"/>
      <c r="B85" s="76"/>
      <c r="C85" s="75"/>
      <c r="D85" s="76"/>
      <c r="E85" s="77"/>
      <c r="F85" s="77"/>
      <c r="G85" s="77"/>
      <c r="H85" s="77"/>
      <c r="I85" s="77"/>
      <c r="J85" s="77"/>
      <c r="K85" s="77"/>
      <c r="L85" s="77"/>
      <c r="M85" s="78"/>
    </row>
    <row r="86" spans="1:13" s="33" customFormat="1" ht="20.85" customHeight="1" x14ac:dyDescent="0.3">
      <c r="A86" s="74"/>
      <c r="B86" s="76"/>
      <c r="C86" s="75"/>
      <c r="D86" s="76"/>
      <c r="E86" s="77"/>
      <c r="F86" s="77"/>
      <c r="G86" s="77"/>
      <c r="H86" s="77"/>
      <c r="I86" s="77"/>
      <c r="J86" s="77"/>
      <c r="K86" s="77"/>
      <c r="L86" s="77"/>
      <c r="M86" s="78"/>
    </row>
    <row r="87" spans="1:13" s="33" customFormat="1" ht="20.85" customHeight="1" x14ac:dyDescent="0.3">
      <c r="A87" s="74"/>
      <c r="B87" s="76"/>
      <c r="C87" s="75"/>
      <c r="D87" s="76"/>
      <c r="E87" s="77"/>
      <c r="F87" s="77"/>
      <c r="G87" s="77"/>
      <c r="H87" s="77"/>
      <c r="I87" s="77"/>
      <c r="J87" s="77"/>
      <c r="K87" s="77"/>
      <c r="L87" s="77"/>
      <c r="M87" s="78"/>
    </row>
    <row r="88" spans="1:13" s="33" customFormat="1" ht="20.85" customHeight="1" x14ac:dyDescent="0.3">
      <c r="A88" s="74"/>
      <c r="B88" s="76"/>
      <c r="C88" s="75"/>
      <c r="D88" s="76"/>
      <c r="E88" s="77"/>
      <c r="F88" s="77"/>
      <c r="G88" s="77"/>
      <c r="H88" s="77"/>
      <c r="I88" s="77"/>
      <c r="J88" s="77"/>
      <c r="K88" s="77"/>
      <c r="L88" s="77"/>
      <c r="M88" s="78"/>
    </row>
    <row r="89" spans="1:13" s="33" customFormat="1" ht="20.85" customHeight="1" x14ac:dyDescent="0.3">
      <c r="A89" s="74"/>
      <c r="B89" s="76"/>
      <c r="C89" s="75"/>
      <c r="D89" s="76"/>
      <c r="E89" s="77"/>
      <c r="F89" s="77"/>
      <c r="G89" s="77"/>
      <c r="H89" s="77"/>
      <c r="I89" s="77"/>
      <c r="J89" s="77"/>
      <c r="K89" s="77"/>
      <c r="L89" s="77"/>
      <c r="M89" s="78"/>
    </row>
    <row r="90" spans="1:13" s="33" customFormat="1" ht="20.85" customHeight="1" x14ac:dyDescent="0.3">
      <c r="A90" s="74"/>
      <c r="B90" s="76"/>
      <c r="C90" s="75"/>
      <c r="D90" s="76"/>
      <c r="E90" s="77"/>
      <c r="F90" s="77"/>
      <c r="G90" s="77"/>
      <c r="H90" s="77"/>
      <c r="I90" s="77"/>
      <c r="J90" s="77"/>
      <c r="K90" s="77"/>
      <c r="L90" s="77"/>
      <c r="M90" s="78"/>
    </row>
    <row r="91" spans="1:13" s="33" customFormat="1" ht="20.85" customHeight="1" x14ac:dyDescent="0.3">
      <c r="A91" s="74"/>
      <c r="B91" s="76"/>
      <c r="C91" s="75"/>
      <c r="D91" s="76"/>
      <c r="E91" s="77"/>
      <c r="F91" s="77"/>
      <c r="G91" s="77"/>
      <c r="H91" s="77"/>
      <c r="I91" s="77"/>
      <c r="J91" s="77"/>
      <c r="K91" s="77"/>
      <c r="L91" s="77"/>
      <c r="M91" s="78"/>
    </row>
    <row r="92" spans="1:13" s="33" customFormat="1" ht="20.85" customHeight="1" x14ac:dyDescent="0.3">
      <c r="A92" s="74"/>
      <c r="B92" s="76"/>
      <c r="C92" s="75"/>
      <c r="D92" s="76"/>
      <c r="E92" s="77"/>
      <c r="F92" s="77"/>
      <c r="G92" s="77"/>
      <c r="H92" s="77"/>
      <c r="I92" s="77"/>
      <c r="J92" s="77"/>
      <c r="K92" s="77"/>
      <c r="L92" s="77"/>
      <c r="M92" s="78"/>
    </row>
    <row r="93" spans="1:13" s="33" customFormat="1" ht="20.85" customHeight="1" x14ac:dyDescent="0.3">
      <c r="A93" s="74"/>
      <c r="B93" s="76"/>
      <c r="C93" s="75"/>
      <c r="D93" s="76"/>
      <c r="E93" s="77"/>
      <c r="F93" s="77"/>
      <c r="G93" s="77"/>
      <c r="H93" s="77"/>
      <c r="I93" s="77"/>
      <c r="J93" s="77"/>
      <c r="K93" s="77"/>
      <c r="L93" s="77"/>
      <c r="M93" s="78"/>
    </row>
    <row r="94" spans="1:13" s="33" customFormat="1" ht="20.85" customHeight="1" x14ac:dyDescent="0.3">
      <c r="A94" s="74"/>
      <c r="B94" s="76"/>
      <c r="C94" s="75"/>
      <c r="D94" s="76"/>
      <c r="E94" s="77"/>
      <c r="F94" s="77"/>
      <c r="G94" s="77"/>
      <c r="H94" s="77"/>
      <c r="I94" s="77"/>
      <c r="J94" s="77"/>
      <c r="K94" s="77"/>
      <c r="L94" s="77"/>
      <c r="M94" s="78"/>
    </row>
    <row r="95" spans="1:13" s="33" customFormat="1" ht="20.85" customHeight="1" x14ac:dyDescent="0.3">
      <c r="A95" s="74"/>
      <c r="B95" s="76"/>
      <c r="C95" s="75"/>
      <c r="D95" s="76"/>
      <c r="E95" s="77"/>
      <c r="F95" s="77"/>
      <c r="G95" s="77"/>
      <c r="H95" s="77"/>
      <c r="I95" s="77"/>
      <c r="J95" s="77"/>
      <c r="K95" s="77"/>
      <c r="L95" s="77"/>
      <c r="M95" s="78"/>
    </row>
    <row r="96" spans="1:13" s="33" customFormat="1" ht="20.85" customHeight="1" x14ac:dyDescent="0.3">
      <c r="A96" s="74"/>
      <c r="B96" s="76"/>
      <c r="C96" s="75"/>
      <c r="D96" s="76"/>
      <c r="E96" s="77"/>
      <c r="F96" s="77"/>
      <c r="G96" s="77"/>
      <c r="H96" s="77"/>
      <c r="I96" s="77"/>
      <c r="J96" s="77"/>
      <c r="K96" s="77"/>
      <c r="L96" s="77"/>
      <c r="M96" s="78"/>
    </row>
    <row r="97" spans="1:13" s="33" customFormat="1" ht="20.85" customHeight="1" x14ac:dyDescent="0.3">
      <c r="A97" s="74"/>
      <c r="B97" s="76"/>
      <c r="C97" s="75"/>
      <c r="D97" s="76"/>
      <c r="E97" s="77"/>
      <c r="F97" s="77"/>
      <c r="G97" s="77"/>
      <c r="H97" s="77"/>
      <c r="I97" s="77"/>
      <c r="J97" s="77"/>
      <c r="K97" s="77"/>
      <c r="L97" s="77"/>
      <c r="M97" s="78"/>
    </row>
    <row r="98" spans="1:13" s="33" customFormat="1" ht="20.85" customHeight="1" x14ac:dyDescent="0.3">
      <c r="A98" s="74"/>
      <c r="B98" s="76"/>
      <c r="C98" s="75"/>
      <c r="D98" s="76"/>
      <c r="E98" s="77"/>
      <c r="F98" s="77"/>
      <c r="G98" s="77"/>
      <c r="H98" s="77"/>
      <c r="I98" s="77"/>
      <c r="J98" s="77"/>
      <c r="K98" s="77"/>
      <c r="L98" s="77"/>
      <c r="M98" s="78"/>
    </row>
    <row r="99" spans="1:13" s="33" customFormat="1" ht="20.85" customHeight="1" x14ac:dyDescent="0.3">
      <c r="A99" s="74"/>
      <c r="B99" s="76"/>
      <c r="C99" s="75"/>
      <c r="D99" s="76"/>
      <c r="E99" s="77"/>
      <c r="F99" s="77"/>
      <c r="G99" s="77"/>
      <c r="H99" s="77"/>
      <c r="I99" s="77"/>
      <c r="J99" s="77"/>
      <c r="K99" s="77"/>
      <c r="L99" s="77"/>
      <c r="M99" s="78"/>
    </row>
    <row r="100" spans="1:13" s="33" customFormat="1" ht="20.85" customHeight="1" x14ac:dyDescent="0.3">
      <c r="A100" s="74"/>
      <c r="B100" s="76"/>
      <c r="C100" s="75"/>
      <c r="D100" s="76"/>
      <c r="E100" s="77"/>
      <c r="F100" s="77"/>
      <c r="G100" s="77"/>
      <c r="H100" s="77"/>
      <c r="I100" s="77"/>
      <c r="J100" s="77"/>
      <c r="K100" s="77"/>
      <c r="L100" s="77"/>
      <c r="M100" s="78"/>
    </row>
    <row r="101" spans="1:13" s="33" customFormat="1" ht="20.85" customHeight="1" x14ac:dyDescent="0.3">
      <c r="A101" s="74"/>
      <c r="B101" s="76"/>
      <c r="C101" s="75"/>
      <c r="D101" s="76"/>
      <c r="E101" s="77"/>
      <c r="F101" s="77"/>
      <c r="G101" s="77"/>
      <c r="H101" s="77"/>
      <c r="I101" s="77"/>
      <c r="J101" s="77"/>
      <c r="K101" s="77"/>
      <c r="L101" s="77"/>
      <c r="M101" s="78"/>
    </row>
    <row r="102" spans="1:13" s="33" customFormat="1" ht="20.85" customHeight="1" x14ac:dyDescent="0.3">
      <c r="A102" s="74"/>
      <c r="B102" s="76"/>
      <c r="C102" s="75"/>
      <c r="D102" s="76"/>
      <c r="E102" s="77"/>
      <c r="F102" s="77"/>
      <c r="G102" s="77"/>
      <c r="H102" s="77"/>
      <c r="I102" s="77"/>
      <c r="J102" s="77"/>
      <c r="K102" s="77"/>
      <c r="L102" s="77"/>
      <c r="M102" s="78"/>
    </row>
    <row r="103" spans="1:13" s="33" customFormat="1" ht="20.85" customHeight="1" x14ac:dyDescent="0.3">
      <c r="A103" s="74"/>
      <c r="B103" s="76"/>
      <c r="C103" s="75"/>
      <c r="D103" s="76"/>
      <c r="E103" s="77"/>
      <c r="F103" s="77"/>
      <c r="G103" s="77"/>
      <c r="H103" s="77"/>
      <c r="I103" s="77"/>
      <c r="J103" s="77"/>
      <c r="K103" s="77"/>
      <c r="L103" s="77"/>
      <c r="M103" s="78"/>
    </row>
    <row r="104" spans="1:13" s="33" customFormat="1" ht="20.85" customHeight="1" x14ac:dyDescent="0.3">
      <c r="A104" s="74"/>
      <c r="B104" s="76"/>
      <c r="C104" s="75"/>
      <c r="D104" s="76"/>
      <c r="E104" s="77"/>
      <c r="F104" s="77"/>
      <c r="G104" s="77"/>
      <c r="H104" s="77"/>
      <c r="I104" s="77"/>
      <c r="J104" s="77"/>
      <c r="K104" s="77"/>
      <c r="L104" s="77"/>
      <c r="M104" s="78"/>
    </row>
    <row r="105" spans="1:13" s="33" customFormat="1" ht="20.85" customHeight="1" x14ac:dyDescent="0.3">
      <c r="A105" s="74"/>
      <c r="B105" s="76"/>
      <c r="C105" s="75"/>
      <c r="D105" s="76"/>
      <c r="E105" s="77"/>
      <c r="F105" s="77"/>
      <c r="G105" s="77"/>
      <c r="H105" s="77"/>
      <c r="I105" s="77"/>
      <c r="J105" s="77"/>
      <c r="K105" s="77"/>
      <c r="L105" s="77"/>
      <c r="M105" s="78"/>
    </row>
    <row r="106" spans="1:13" s="33" customFormat="1" ht="20.85" customHeight="1" x14ac:dyDescent="0.3">
      <c r="A106" s="74"/>
      <c r="B106" s="76"/>
      <c r="C106" s="75"/>
      <c r="D106" s="76"/>
      <c r="E106" s="77"/>
      <c r="F106" s="77"/>
      <c r="G106" s="77"/>
      <c r="H106" s="77"/>
      <c r="I106" s="77"/>
      <c r="J106" s="77"/>
      <c r="K106" s="77"/>
      <c r="L106" s="77"/>
      <c r="M106" s="78"/>
    </row>
    <row r="107" spans="1:13" s="33" customFormat="1" ht="20.85" customHeight="1" x14ac:dyDescent="0.3">
      <c r="A107" s="74"/>
      <c r="B107" s="76"/>
      <c r="C107" s="75"/>
      <c r="D107" s="76"/>
      <c r="E107" s="77"/>
      <c r="F107" s="77"/>
      <c r="G107" s="77"/>
      <c r="H107" s="77"/>
      <c r="I107" s="77"/>
      <c r="J107" s="77"/>
      <c r="K107" s="77"/>
      <c r="L107" s="77"/>
      <c r="M107" s="78"/>
    </row>
    <row r="108" spans="1:13" s="33" customFormat="1" ht="20.85" customHeight="1" x14ac:dyDescent="0.3">
      <c r="A108" s="74"/>
      <c r="B108" s="76"/>
      <c r="C108" s="75"/>
      <c r="D108" s="76"/>
      <c r="E108" s="77"/>
      <c r="F108" s="77"/>
      <c r="G108" s="77"/>
      <c r="H108" s="77"/>
      <c r="I108" s="77"/>
      <c r="J108" s="77"/>
      <c r="K108" s="77"/>
      <c r="L108" s="77"/>
      <c r="M108" s="78"/>
    </row>
    <row r="109" spans="1:13" s="33" customFormat="1" ht="20.85" customHeight="1" x14ac:dyDescent="0.3">
      <c r="A109" s="74"/>
      <c r="B109" s="76"/>
      <c r="C109" s="75"/>
      <c r="D109" s="76"/>
      <c r="E109" s="77"/>
      <c r="F109" s="77"/>
      <c r="G109" s="77"/>
      <c r="H109" s="77"/>
      <c r="I109" s="77"/>
      <c r="J109" s="77"/>
      <c r="K109" s="77"/>
      <c r="L109" s="77"/>
      <c r="M109" s="78"/>
    </row>
    <row r="110" spans="1:13" s="33" customFormat="1" ht="20.85" customHeight="1" x14ac:dyDescent="0.3">
      <c r="A110" s="74"/>
      <c r="B110" s="76"/>
      <c r="C110" s="75"/>
      <c r="D110" s="76"/>
      <c r="E110" s="77"/>
      <c r="F110" s="77"/>
      <c r="G110" s="77"/>
      <c r="H110" s="77"/>
      <c r="I110" s="77"/>
      <c r="J110" s="77"/>
      <c r="K110" s="77"/>
      <c r="L110" s="77"/>
      <c r="M110" s="78"/>
    </row>
    <row r="111" spans="1:13" s="33" customFormat="1" ht="20.85" customHeight="1" x14ac:dyDescent="0.3">
      <c r="A111" s="74"/>
      <c r="B111" s="76"/>
      <c r="C111" s="75"/>
      <c r="D111" s="76"/>
      <c r="E111" s="77"/>
      <c r="F111" s="77"/>
      <c r="G111" s="77"/>
      <c r="H111" s="77"/>
      <c r="I111" s="77"/>
      <c r="J111" s="77"/>
      <c r="K111" s="77"/>
      <c r="L111" s="77"/>
      <c r="M111" s="78"/>
    </row>
    <row r="112" spans="1:13" s="33" customFormat="1" ht="20.85" customHeight="1" x14ac:dyDescent="0.3">
      <c r="A112" s="74"/>
      <c r="B112" s="76"/>
      <c r="C112" s="75"/>
      <c r="D112" s="76"/>
      <c r="E112" s="77"/>
      <c r="F112" s="77"/>
      <c r="G112" s="77"/>
      <c r="H112" s="77"/>
      <c r="I112" s="77"/>
      <c r="J112" s="77"/>
      <c r="K112" s="77"/>
      <c r="L112" s="77"/>
      <c r="M112" s="78"/>
    </row>
    <row r="113" spans="1:13" s="33" customFormat="1" ht="20.85" customHeight="1" x14ac:dyDescent="0.3">
      <c r="A113" s="74"/>
      <c r="B113" s="76"/>
      <c r="C113" s="75"/>
      <c r="D113" s="76"/>
      <c r="E113" s="77"/>
      <c r="F113" s="77"/>
      <c r="G113" s="77"/>
      <c r="H113" s="77"/>
      <c r="I113" s="77"/>
      <c r="J113" s="77"/>
      <c r="K113" s="77"/>
      <c r="L113" s="77"/>
      <c r="M113" s="78"/>
    </row>
    <row r="114" spans="1:13" s="33" customFormat="1" ht="20.85" customHeight="1" x14ac:dyDescent="0.3">
      <c r="A114" s="74"/>
      <c r="B114" s="76"/>
      <c r="C114" s="75"/>
      <c r="D114" s="76"/>
      <c r="E114" s="77"/>
      <c r="F114" s="77"/>
      <c r="G114" s="77"/>
      <c r="H114" s="77"/>
      <c r="I114" s="77"/>
      <c r="J114" s="77"/>
      <c r="K114" s="77"/>
      <c r="L114" s="77"/>
      <c r="M114" s="78"/>
    </row>
    <row r="115" spans="1:13" s="33" customFormat="1" ht="20.85" customHeight="1" x14ac:dyDescent="0.3">
      <c r="A115" s="74"/>
      <c r="B115" s="76"/>
      <c r="C115" s="75"/>
      <c r="D115" s="76"/>
      <c r="E115" s="77"/>
      <c r="F115" s="77"/>
      <c r="G115" s="77"/>
      <c r="H115" s="77"/>
      <c r="I115" s="77"/>
      <c r="J115" s="77"/>
      <c r="K115" s="77"/>
      <c r="L115" s="77"/>
      <c r="M115" s="78"/>
    </row>
    <row r="116" spans="1:13" s="33" customFormat="1" ht="20.85" customHeight="1" x14ac:dyDescent="0.3">
      <c r="A116" s="74"/>
      <c r="B116" s="76"/>
      <c r="C116" s="75"/>
      <c r="D116" s="76"/>
      <c r="E116" s="77"/>
      <c r="F116" s="77"/>
      <c r="G116" s="77"/>
      <c r="H116" s="77"/>
      <c r="I116" s="77"/>
      <c r="J116" s="77"/>
      <c r="K116" s="77"/>
      <c r="L116" s="77"/>
      <c r="M116" s="78"/>
    </row>
    <row r="117" spans="1:13" s="33" customFormat="1" ht="20.85" customHeight="1" x14ac:dyDescent="0.3">
      <c r="A117" s="74"/>
      <c r="B117" s="76"/>
      <c r="C117" s="75"/>
      <c r="D117" s="76"/>
      <c r="E117" s="77"/>
      <c r="F117" s="77"/>
      <c r="G117" s="77"/>
      <c r="H117" s="77"/>
      <c r="I117" s="77"/>
      <c r="J117" s="77"/>
      <c r="K117" s="77"/>
      <c r="L117" s="77"/>
      <c r="M117" s="78"/>
    </row>
    <row r="118" spans="1:13" s="33" customFormat="1" ht="20.85" customHeight="1" x14ac:dyDescent="0.3">
      <c r="A118" s="74"/>
      <c r="B118" s="76"/>
      <c r="C118" s="75"/>
      <c r="D118" s="76"/>
      <c r="E118" s="77"/>
      <c r="F118" s="77"/>
      <c r="G118" s="77"/>
      <c r="H118" s="77"/>
      <c r="I118" s="77"/>
      <c r="J118" s="77"/>
      <c r="K118" s="77"/>
      <c r="L118" s="77"/>
      <c r="M118" s="78"/>
    </row>
    <row r="119" spans="1:13" s="33" customFormat="1" ht="20.85" customHeight="1" x14ac:dyDescent="0.3">
      <c r="A119" s="74"/>
      <c r="B119" s="76"/>
      <c r="C119" s="75"/>
      <c r="D119" s="76"/>
      <c r="E119" s="77"/>
      <c r="F119" s="77"/>
      <c r="G119" s="77"/>
      <c r="H119" s="77"/>
      <c r="I119" s="77"/>
      <c r="J119" s="77"/>
      <c r="K119" s="77"/>
      <c r="L119" s="77"/>
      <c r="M119" s="78"/>
    </row>
    <row r="120" spans="1:13" s="33" customFormat="1" ht="20.85" customHeight="1" x14ac:dyDescent="0.3">
      <c r="A120" s="74"/>
      <c r="B120" s="76"/>
      <c r="C120" s="75"/>
      <c r="D120" s="76"/>
      <c r="E120" s="77"/>
      <c r="F120" s="77"/>
      <c r="G120" s="77"/>
      <c r="H120" s="77"/>
      <c r="I120" s="77"/>
      <c r="J120" s="77"/>
      <c r="K120" s="77"/>
      <c r="L120" s="77"/>
      <c r="M120" s="78"/>
    </row>
    <row r="121" spans="1:13" s="33" customFormat="1" ht="20.85" customHeight="1" x14ac:dyDescent="0.3">
      <c r="A121" s="74"/>
      <c r="B121" s="76"/>
      <c r="C121" s="75"/>
      <c r="D121" s="76"/>
      <c r="E121" s="77"/>
      <c r="F121" s="77"/>
      <c r="G121" s="77"/>
      <c r="H121" s="77"/>
      <c r="I121" s="77"/>
      <c r="J121" s="77"/>
      <c r="K121" s="77"/>
      <c r="L121" s="77"/>
      <c r="M121" s="78"/>
    </row>
    <row r="122" spans="1:13" s="33" customFormat="1" ht="20.85" customHeight="1" x14ac:dyDescent="0.3">
      <c r="A122" s="74"/>
      <c r="B122" s="76"/>
      <c r="C122" s="75"/>
      <c r="D122" s="76"/>
      <c r="E122" s="77"/>
      <c r="F122" s="77"/>
      <c r="G122" s="77"/>
      <c r="H122" s="77"/>
      <c r="I122" s="77"/>
      <c r="J122" s="77"/>
      <c r="K122" s="77"/>
      <c r="L122" s="77"/>
      <c r="M122" s="78"/>
    </row>
    <row r="123" spans="1:13" s="33" customFormat="1" ht="20.85" customHeight="1" x14ac:dyDescent="0.3">
      <c r="A123" s="74"/>
      <c r="B123" s="76"/>
      <c r="C123" s="75"/>
      <c r="D123" s="76"/>
      <c r="E123" s="77"/>
      <c r="F123" s="77"/>
      <c r="G123" s="77"/>
      <c r="H123" s="77"/>
      <c r="I123" s="77"/>
      <c r="J123" s="77"/>
      <c r="K123" s="77"/>
      <c r="L123" s="77"/>
      <c r="M123" s="78"/>
    </row>
    <row r="124" spans="1:13" s="33" customFormat="1" ht="20.85" customHeight="1" x14ac:dyDescent="0.3">
      <c r="A124" s="74"/>
      <c r="B124" s="76"/>
      <c r="C124" s="75"/>
      <c r="D124" s="76"/>
      <c r="E124" s="77"/>
      <c r="F124" s="77"/>
      <c r="G124" s="77"/>
      <c r="H124" s="77"/>
      <c r="I124" s="77"/>
      <c r="J124" s="77"/>
      <c r="K124" s="77"/>
      <c r="L124" s="77"/>
      <c r="M124" s="78"/>
    </row>
    <row r="125" spans="1:13" s="33" customFormat="1" ht="20.85" customHeight="1" x14ac:dyDescent="0.3">
      <c r="A125" s="74"/>
      <c r="B125" s="76"/>
      <c r="C125" s="75"/>
      <c r="D125" s="76"/>
      <c r="E125" s="77"/>
      <c r="F125" s="77"/>
      <c r="G125" s="77"/>
      <c r="H125" s="77"/>
      <c r="I125" s="77"/>
      <c r="J125" s="77"/>
      <c r="K125" s="77"/>
      <c r="L125" s="77"/>
      <c r="M125" s="78"/>
    </row>
    <row r="126" spans="1:13" s="33" customFormat="1" ht="20.85" customHeight="1" x14ac:dyDescent="0.3">
      <c r="A126" s="74"/>
      <c r="B126" s="76"/>
      <c r="C126" s="75"/>
      <c r="D126" s="76"/>
      <c r="E126" s="77"/>
      <c r="F126" s="77"/>
      <c r="G126" s="77"/>
      <c r="H126" s="77"/>
      <c r="I126" s="77"/>
      <c r="J126" s="77"/>
      <c r="K126" s="77"/>
      <c r="L126" s="77"/>
      <c r="M126" s="78"/>
    </row>
    <row r="127" spans="1:13" s="33" customFormat="1" ht="20.85" customHeight="1" x14ac:dyDescent="0.3">
      <c r="A127" s="74"/>
      <c r="B127" s="76"/>
      <c r="C127" s="75"/>
      <c r="D127" s="76"/>
      <c r="E127" s="77"/>
      <c r="F127" s="77"/>
      <c r="G127" s="77"/>
      <c r="H127" s="77"/>
      <c r="I127" s="77"/>
      <c r="J127" s="77"/>
      <c r="K127" s="77"/>
      <c r="L127" s="77"/>
      <c r="M127" s="78"/>
    </row>
    <row r="128" spans="1:13" s="33" customFormat="1" ht="21" customHeight="1" x14ac:dyDescent="0.3">
      <c r="A128" s="74"/>
      <c r="B128" s="76"/>
      <c r="C128" s="75"/>
      <c r="D128" s="76"/>
      <c r="E128" s="77"/>
      <c r="F128" s="77"/>
      <c r="G128" s="77"/>
      <c r="H128" s="77"/>
      <c r="I128" s="77"/>
      <c r="J128" s="77"/>
      <c r="K128" s="77"/>
      <c r="L128" s="77"/>
      <c r="M128" s="78"/>
    </row>
  </sheetData>
  <mergeCells count="10">
    <mergeCell ref="A1:M1"/>
    <mergeCell ref="A3:A4"/>
    <mergeCell ref="B3:B4"/>
    <mergeCell ref="C3:C4"/>
    <mergeCell ref="D3:D4"/>
    <mergeCell ref="G3:H3"/>
    <mergeCell ref="I3:J3"/>
    <mergeCell ref="M3:M4"/>
    <mergeCell ref="E3:F3"/>
    <mergeCell ref="K3:L3"/>
  </mergeCells>
  <phoneticPr fontId="3" type="noConversion"/>
  <conditionalFormatting sqref="C30:F30 H30:M30 C31:M128 C5:M29">
    <cfRule type="expression" dxfId="0" priority="1" stopIfTrue="1">
      <formula>AND(C5&lt;&gt;0,INT(C5)=C5)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설계내역서</vt:lpstr>
      <vt:lpstr>산출근거</vt:lpstr>
      <vt:lpstr>일위대가목록</vt:lpstr>
      <vt:lpstr>일위대가표</vt:lpstr>
      <vt:lpstr>산출근거!Print_Area</vt:lpstr>
      <vt:lpstr>설계내역서!Print_Area</vt:lpstr>
      <vt:lpstr>일위대가목록!Print_Area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2024-04-15T03:00:32Z</cp:lastPrinted>
  <dcterms:created xsi:type="dcterms:W3CDTF">2024-03-28T03:31:31Z</dcterms:created>
  <dcterms:modified xsi:type="dcterms:W3CDTF">2024-11-17T04:33:08Z</dcterms:modified>
</cp:coreProperties>
</file>